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94" firstSheet="6" activeTab="1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_FilterDatabase" localSheetId="4" hidden="1">'一般公共预算支出预算表02-2'!$A$7:$G$21</definedName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部门基本支出预算表04!$A:$A,部门基本支出预算表04!$1:$1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6">部门项目中期规划预算表12!$A:$A,部门项目中期规划预算表12!$1:$1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3">'市对下转移支付绩效目标表09-2'!$A:$A,'市对下转移支付绩效目标表09-2'!$1:$1</definedName>
    <definedName name="_xlnm.Print_Titles" localSheetId="12">'市对下转移支付预算表09-1'!$A:$A,'市对下转移支付预算表09-1'!$1:$1</definedName>
    <definedName name="_xlnm.Print_Titles" localSheetId="15">上级转移支付补助项目支出预算表11!$A:$A,上级转移支付补助项目支出预算表11!$1:$1</definedName>
    <definedName name="_xlnm.Print_Titles" localSheetId="14">新增资产配置表10!$A:$A,新增资产配置表10!$1:$1</definedName>
    <definedName name="_xlnm.Print_Titles" localSheetId="5">一般公共预算“三公”经费支出预算表03!$A:$A,一般公共预算“三公”经费支出预算表03!$1:$1</definedName>
    <definedName name="_xlnm.Print_Titles" localSheetId="4">'一般公共预算支出预算表02-2'!$A:$A,'一般公共预算支出预算表02-2'!$1:$5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<sst xmlns="http://schemas.openxmlformats.org/spreadsheetml/2006/main" count="1407" uniqueCount="486">
  <si>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</si>
  <si>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</si>
  <si>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</si>
  <si>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</si>
  <si>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</si>
  <si>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</si>
  <si>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</si>
  <si>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</si>
  <si>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</si>
  <si>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</si>
  <si>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</si>
  <si>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</si>
  <si>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</si>
  <si>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</si>
  <si>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</si>
  <si>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</si>
  <si>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</si>
  <si>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</si>
  <si>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</si>
  <si>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</si>
  <si>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</si>
  <si>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</si>
  <si>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</si>
  <si>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</si>
  <si>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</si>
  <si>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</si>
  <si>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</si>
  <si>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</si>
  <si>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</si>
  <si>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</si>
  <si>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</si>
  <si>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</si>
  <si>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</si>
  <si>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</si>
  <si>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</si>
  <si>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</si>
  <si>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</si>
  <si>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</si>
  <si>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</si>
  <si>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</si>
  <si>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</si>
  <si>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</si>
  <si>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</si>
  <si>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</si>
  <si>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</si>
  <si>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</si>
  <si>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</si>
  <si>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</si>
  <si>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</si>
  <si>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</si>
  <si>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</si>
  <si>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</si>
  <si>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</si>
  <si>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</si>
  <si>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</si>
  <si>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</si>
  <si>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</si>
  <si>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</si>
  <si>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</si>
  <si>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</si>
  <si>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</si>
  <si>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</si>
  <si>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</si>
  <si>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</si>
  <si>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</si>
  <si>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</si>
  <si>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</si>
  <si>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</si>
  <si>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</si>
  <si>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昆明市五华区龙翔街道卫生服务中心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</si>
  <si>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</si>
  <si>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</si>
  <si>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</si>
  <si>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</si>
  <si>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</si>
  <si>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</si>
  <si>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</si>
  <si>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</si>
  <si>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</si>
  <si>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</si>
  <si>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</si>
  <si>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</si>
  <si>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</si>
  <si>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</si>
  <si>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</si>
  <si>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</si>
  <si>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</si>
  <si>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</si>
  <si>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</si>
  <si>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</si>
  <si>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</si>
  <si>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</si>
  <si>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</si>
  <si>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</si>
  <si>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</si>
  <si>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</si>
  <si>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</si>
  <si>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</si>
  <si>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</si>
  <si>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</si>
  <si>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</si>
  <si>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</si>
  <si>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</si>
  <si>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</si>
  <si>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21001</t>
  </si>
  <si>
    <t>卫生健康管理事务</t>
  </si>
  <si>
    <t>行政运行</t>
  </si>
  <si>
    <t>2100199</t>
  </si>
  <si>
    <t>其他卫生健康管理事务支出</t>
  </si>
  <si>
    <t>21003</t>
  </si>
  <si>
    <t>基层医疗卫生机构</t>
  </si>
  <si>
    <t>2100301</t>
  </si>
  <si>
    <t>城市社区卫生机构</t>
  </si>
  <si>
    <t>21004</t>
  </si>
  <si>
    <t>公共卫生</t>
  </si>
  <si>
    <t>2100408</t>
  </si>
  <si>
    <t>基本公共卫生服务</t>
  </si>
  <si>
    <t>21011</t>
  </si>
  <si>
    <t>行政事业单位医疗</t>
  </si>
  <si>
    <t>2101102</t>
  </si>
  <si>
    <t>事业单位医疗</t>
  </si>
  <si>
    <t>2101103</t>
  </si>
  <si>
    <t>公务员医疗补助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</si>
  <si>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</si>
  <si>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</si>
  <si>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</si>
  <si>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</si>
  <si>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</si>
  <si>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</si>
  <si>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</si>
  <si>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</si>
  <si>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</si>
  <si>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</si>
  <si>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</si>
  <si>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</si>
  <si>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</si>
  <si>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</si>
  <si>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</si>
  <si>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</si>
  <si>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</si>
  <si>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</si>
  <si>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</si>
  <si>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</si>
  <si>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</si>
  <si>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</si>
  <si>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</si>
  <si>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</si>
  <si>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</si>
  <si>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</si>
  <si>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</si>
  <si>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</si>
  <si>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</si>
  <si>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</si>
  <si>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</si>
  <si>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</si>
  <si>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</si>
  <si>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</si>
  <si>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</si>
  <si>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</si>
  <si>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</si>
  <si>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</si>
  <si>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</si>
  <si>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</si>
  <si>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</si>
  <si>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</si>
  <si>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</si>
  <si>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</si>
  <si>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</si>
  <si>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2101199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</si>
  <si>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</si>
  <si>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</si>
  <si>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</si>
  <si>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</si>
  <si>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</si>
  <si>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</si>
  <si>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</si>
  <si>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</si>
  <si>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备注：我单位本年无一般公共预算“三公”经费支出预算，故此表为空。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</si>
  <si>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</si>
  <si>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</si>
  <si>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</si>
  <si>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</si>
  <si>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</si>
  <si>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</si>
  <si>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</si>
  <si>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</si>
  <si>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</si>
  <si>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</si>
  <si>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</si>
  <si>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</si>
  <si>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</si>
  <si>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</si>
  <si>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</si>
  <si>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</si>
  <si>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</si>
  <si>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</si>
  <si>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</si>
  <si>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昆明市五华区卫生健康局</t>
  </si>
  <si>
    <t>昆明市五华区龙翔街道社区卫生服务中心</t>
  </si>
  <si>
    <t>530102241100002203936</t>
  </si>
  <si>
    <t>事业人员绩效奖励</t>
  </si>
  <si>
    <t>50501</t>
  </si>
  <si>
    <t>工资福利支出</t>
  </si>
  <si>
    <t>530102241100002203920</t>
  </si>
  <si>
    <t>530102241100002203934</t>
  </si>
  <si>
    <t>事业人员工资支出</t>
  </si>
  <si>
    <t>其他财政补助人员</t>
  </si>
  <si>
    <t>530102241100002203918</t>
  </si>
  <si>
    <t>社会保障缴费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</si>
  <si>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</si>
  <si>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</si>
  <si>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</si>
  <si>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</si>
  <si>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</si>
  <si>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</si>
  <si>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</si>
  <si>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313 事业发展类</t>
  </si>
  <si>
    <t>530102251100003659415</t>
  </si>
  <si>
    <t>事业单位支出资金</t>
  </si>
  <si>
    <t>30201</t>
  </si>
  <si>
    <t>办公费</t>
  </si>
  <si>
    <t>30202</t>
  </si>
  <si>
    <t>印刷费</t>
  </si>
  <si>
    <t>530102231100001506398</t>
  </si>
  <si>
    <t>邮电费</t>
  </si>
  <si>
    <t>物业费</t>
  </si>
  <si>
    <t>培训费</t>
  </si>
  <si>
    <t>其他交通费</t>
  </si>
  <si>
    <t>30227</t>
  </si>
  <si>
    <t>委托业务费</t>
  </si>
  <si>
    <t>30205</t>
  </si>
  <si>
    <t>水费</t>
  </si>
  <si>
    <t>30214</t>
  </si>
  <si>
    <t>租赁费</t>
  </si>
  <si>
    <t>30211</t>
  </si>
  <si>
    <t>差旅费</t>
  </si>
  <si>
    <t>30213</t>
  </si>
  <si>
    <t>维修（护）费</t>
  </si>
  <si>
    <t>30218</t>
  </si>
  <si>
    <t>专用材料费</t>
  </si>
  <si>
    <t>30206</t>
  </si>
  <si>
    <t>电费</t>
  </si>
  <si>
    <t>其他商品和服务支出</t>
  </si>
  <si>
    <t>311 专项业务类</t>
  </si>
  <si>
    <t>采购项目经费</t>
  </si>
  <si>
    <t>31002</t>
  </si>
  <si>
    <t>办公设备购置</t>
  </si>
  <si>
    <t>530102251100003879519</t>
  </si>
  <si>
    <t>医生节经费</t>
  </si>
  <si>
    <t>劳务费</t>
  </si>
  <si>
    <t>护士节经费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</si>
  <si>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</si>
  <si>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</si>
  <si>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</si>
  <si>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</si>
  <si>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</si>
  <si>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</si>
  <si>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</si>
  <si>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</si>
  <si>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</si>
  <si>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</si>
  <si>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医生护士节经费</t>
  </si>
  <si>
    <t>2026年计划开展医师节及护士节活动，通过活动充分调动医护人员工作积极性及归属感，有效提升医护人员服务能力水平，确保单位对外发服务水平有效提升。医护人员24人，有效提升归属感。节日带来的尊重与关怀能缓解医护人员压力，激发工作热情与责任感。增进公众理解减少医患矛盾。构建和谐的关系。使医护人员满意度达到95%。</t>
  </si>
  <si>
    <t>产出指标</t>
  </si>
  <si>
    <t>数量指标</t>
  </si>
  <si>
    <t>医师护士节慰问人数</t>
  </si>
  <si>
    <t>&gt;=</t>
  </si>
  <si>
    <t>24</t>
  </si>
  <si>
    <t>人</t>
  </si>
  <si>
    <t>定量指标</t>
  </si>
  <si>
    <t>护士节慰问人数</t>
  </si>
  <si>
    <t>2025年计划开展医师节及护士节活动，通过活动充分调动医护人员工作积极性及归属感，有效提升医护人员服务能力水平，确保单位对外发服务水平有效提升。医护人员24人，有效提升归属感。节日带来的尊重与关怀能缓解医护人员压力，激发工作热情与责任感。增进公众理解减少医患矛盾。构建和谐的关系。使医护人员满意度达到95%。</t>
  </si>
  <si>
    <t>时效指标</t>
  </si>
  <si>
    <t>项目完成时限</t>
  </si>
  <si>
    <t>=</t>
  </si>
  <si>
    <t>年度内</t>
  </si>
  <si>
    <t>是/否</t>
  </si>
  <si>
    <t>定性指标</t>
  </si>
  <si>
    <t>成本指标</t>
  </si>
  <si>
    <t>经济成本指标</t>
  </si>
  <si>
    <t>&lt;=</t>
  </si>
  <si>
    <t>费用支出标准</t>
  </si>
  <si>
    <t>元</t>
  </si>
  <si>
    <t>效益指标</t>
  </si>
  <si>
    <t>可持续影响</t>
  </si>
  <si>
    <t>医护人员工作积极性</t>
  </si>
  <si>
    <t>不断提高</t>
  </si>
  <si>
    <t>满意度指标</t>
  </si>
  <si>
    <t>服务对象满意度</t>
  </si>
  <si>
    <t>95</t>
  </si>
  <si>
    <t>%</t>
  </si>
  <si>
    <t>根据五华区2026年预算编审指南新增资产配置，计划为进一步加强国有资产配置工作，实现与预算管理、政府采购、绩效管理有机结合。为满足日常开展医疗业务需求，需购买办公设备等，保证卫生服务中心工作正常开展。设备购置数量约92项，预计采购合格率100%，提高医疗服务质量，使服务对象满意度到达95%。精准的诊断设施能辅助医生，精确确诊，为治疗提供依据，专业设备可以推动医疗进步。</t>
  </si>
  <si>
    <t>购买办公设备数量</t>
  </si>
  <si>
    <t>60</t>
  </si>
  <si>
    <t>项</t>
  </si>
  <si>
    <t>根据五华区2025年预算编审指南新增资产配置，计划为进一步加强国有资产配置工作，实现与预算管理、政府采购、绩效管理有机结合。为满足日常开展医疗业务需求，需购买办公设备等，保证卫生服务中心工作正常开展。设备购置数量约129项，预计采购合格率100%，提高医疗服务质量，使服务对象满意度到达95%。精准的诊断设施能辅助医生，精确确诊，为治疗提供依据，专业设备可以推动医疗进步。</t>
  </si>
  <si>
    <t>采购医疗设备数量</t>
  </si>
  <si>
    <t>67</t>
  </si>
  <si>
    <t>采购办公家具数量</t>
  </si>
  <si>
    <t>22</t>
  </si>
  <si>
    <t>质量指标</t>
  </si>
  <si>
    <t>采购办公家具合格率</t>
  </si>
  <si>
    <t>100</t>
  </si>
  <si>
    <t>采购验收合格率</t>
  </si>
  <si>
    <t>采购医疗设备合格率</t>
  </si>
  <si>
    <t>购置设备利用率</t>
  </si>
  <si>
    <t>采购办公设备合格率</t>
  </si>
  <si>
    <t>反应采购办公设备合格率</t>
  </si>
  <si>
    <t>年</t>
  </si>
  <si>
    <t>年度预算数</t>
  </si>
  <si>
    <t>预算控制数</t>
  </si>
  <si>
    <t>经济效益</t>
  </si>
  <si>
    <t>医疗收入</t>
  </si>
  <si>
    <t>增加</t>
  </si>
  <si>
    <t>医疗收入增加</t>
  </si>
  <si>
    <t>社会效益</t>
  </si>
  <si>
    <t>提高医疗服务质量</t>
  </si>
  <si>
    <t>效果显著</t>
  </si>
  <si>
    <t>为患者提供更先进的诊疗技术</t>
  </si>
  <si>
    <t>使用人员满意度</t>
  </si>
  <si>
    <t>调查问卷</t>
  </si>
  <si>
    <t>残疾人保障金专项经费</t>
  </si>
  <si>
    <t>做好本部门残疾人保障金经费保障，促进残疾人就业，按规定落实干部职工各项待遇，支持部门正常履职。</t>
  </si>
  <si>
    <t>缴纳残保金人数</t>
  </si>
  <si>
    <t>32</t>
  </si>
  <si>
    <t>反映部门（单位）实际缴纳列保金人数。</t>
  </si>
  <si>
    <t>部门运转</t>
  </si>
  <si>
    <t>正常运转</t>
  </si>
  <si>
    <t>反映部门（单位）运转情况。</t>
  </si>
  <si>
    <t>社会公众满意度</t>
  </si>
  <si>
    <t>90</t>
  </si>
  <si>
    <t>反映社会公众对部门（单位）履职情况的满意程度。</t>
  </si>
  <si>
    <t>2026年为保障其正常运转、完成日常工作任务而发生的人员支出和公用支出，为了加强中心财务管理，依法收入，节约支出，提高资金使用效益，促进事业发展，使中心各项经费管理有章可循，327.8万元用于中心开展医疗事业方面的日常办公费、委托业务费、水电费、物管费、专用材料费、维护费、印刷费支出，120万用于中心购入疫苗款项，117.85万元用于中心购入药品款，共计237.85万元。确保单位医疗服务工作高效开展。事业收入稳步提升，片区基础医疗水平有效增强。使服务对象满意度达到95%。</t>
  </si>
  <si>
    <t>服务社区数量</t>
  </si>
  <si>
    <t>个</t>
  </si>
  <si>
    <t>反应服务社区数量</t>
  </si>
  <si>
    <t>2025年为保障其正常运转、完成日常工作任务而发生的人员支出和公用支出，为了加强中心财务管理，依法收入，节约支出，提高资金使用效益，促进事业发展，使中心各项经费管理有章可循，106.31万元用于中心开展医疗事业方面的日常办公费、委托业务费、水电费、物管费、专用材料费、维护费、印刷费支出，120万用于中心购入疫苗款项，70万元用于中心购入药品款，共计295.7万元。确保单位医疗服务工作高效开展。事业收入稳步提升，片区基础医疗水平有效增强。使服务对象满意度达到95%。</t>
  </si>
  <si>
    <t>服务人群数量</t>
  </si>
  <si>
    <t>23022</t>
  </si>
  <si>
    <t>采购药品及卫生耗材批次</t>
  </si>
  <si>
    <t>批次</t>
  </si>
  <si>
    <t>反映当年采购药品及卫生耗材批次</t>
  </si>
  <si>
    <t>服务项目考核优良率</t>
  </si>
  <si>
    <t>反应服务项目考核优良率</t>
  </si>
  <si>
    <t>医疗人员规范化培训合格率</t>
  </si>
  <si>
    <t>反应医疗人员规范化培训合格率</t>
  </si>
  <si>
    <t>医疗纠纷发生率</t>
  </si>
  <si>
    <t>反映全年医疗纠纷发生率</t>
  </si>
  <si>
    <t>采购药品验收合格率</t>
  </si>
  <si>
    <t>反映采购药品验收合格率空</t>
  </si>
  <si>
    <t>项目执行率</t>
  </si>
  <si>
    <t>反应去年项目执行进度</t>
  </si>
  <si>
    <t>反映项目完成截止日期</t>
  </si>
  <si>
    <t>预算批复</t>
  </si>
  <si>
    <t>反应年度内支付金额</t>
  </si>
  <si>
    <t>医疗质量把控对患者的影响</t>
  </si>
  <si>
    <t>反映提升医疗质量对患者产生的积极影响</t>
  </si>
  <si>
    <t>采购药品及卫材给患者带来的影响</t>
  </si>
  <si>
    <t>满足患者就医需要，为患者提供用药方便</t>
  </si>
  <si>
    <t>反映采购药品及卫材给患者带来的影响</t>
  </si>
  <si>
    <t>药品及卫生材料的可使用年限</t>
  </si>
  <si>
    <t>在保质期内使用</t>
  </si>
  <si>
    <t>反映药品及卫生材料在保质期内使用空</t>
  </si>
  <si>
    <t>提升卫生院区域影响力</t>
  </si>
  <si>
    <t>反映提升医院区域影响力的程度</t>
  </si>
  <si>
    <t>反映服务对象满意度</t>
  </si>
  <si>
    <t>预算06表</t>
  </si>
  <si>
    <t>政府性基金预算支出预算表</t>
  </si>
  <si>
    <t>单位名称：昆明市发展和改革委员会</t>
  </si>
  <si>
    <t>政府性基金预算支出</t>
  </si>
  <si>
    <t>备注：我单位本年无部门政府性基金预算支出预算，故此表为空。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</si>
  <si>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</si>
  <si>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</si>
  <si>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</si>
  <si>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</si>
  <si>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</si>
  <si>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</si>
  <si>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</si>
  <si>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</si>
  <si>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</si>
  <si>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</si>
  <si>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</si>
  <si>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（事业收入）采购项目经费</t>
  </si>
  <si>
    <t>宣传资料费</t>
  </si>
  <si>
    <t>A3纸</t>
  </si>
  <si>
    <t>包</t>
  </si>
  <si>
    <t>A4纸</t>
  </si>
  <si>
    <t>A5纸</t>
  </si>
  <si>
    <t>办公桌</t>
  </si>
  <si>
    <t>张</t>
  </si>
  <si>
    <t>桌前椅</t>
  </si>
  <si>
    <t>把</t>
  </si>
  <si>
    <t>文件柜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</si>
  <si>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</si>
  <si>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</si>
  <si>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</si>
  <si>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</si>
  <si>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</si>
  <si>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</si>
  <si>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</si>
  <si>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</si>
  <si>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备注：我单位本年无部门政府购买服务预算，故此表为空。</t>
  </si>
  <si>
    <t>预算09-1表</t>
  </si>
  <si>
    <t>单位名称（项目）</t>
  </si>
  <si>
    <t>地区</t>
  </si>
  <si>
    <t>备注：我单位本年无市对下转移支付预算，故此表为空。</t>
  </si>
  <si>
    <t>预算09-2表</t>
  </si>
  <si>
    <t>备注：我单位本年无市对下转移支付绩效目标，故此表为空。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</si>
  <si>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</si>
  <si>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</si>
  <si>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</si>
  <si>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</si>
  <si>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</si>
  <si>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</si>
  <si>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</si>
  <si>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</si>
  <si>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A05 家具和用品</t>
  </si>
  <si>
    <r>
      <rPr>
        <sz val="10"/>
        <color theme="1"/>
        <rFont val="Arial"/>
        <charset val="134"/>
      </rPr>
      <t xml:space="preserve">A05010202 </t>
    </r>
    <r>
      <rPr>
        <sz val="10"/>
        <color theme="1"/>
        <rFont val="宋体"/>
        <charset val="134"/>
      </rPr>
      <t>会议桌</t>
    </r>
  </si>
  <si>
    <t>会议桌</t>
  </si>
  <si>
    <t>A02 设备</t>
  </si>
  <si>
    <t>A02029900 其他办公设备</t>
  </si>
  <si>
    <t>LED显示屏</t>
  </si>
  <si>
    <t>台</t>
  </si>
  <si>
    <t>A05010399 其他椅凳类</t>
  </si>
  <si>
    <t xml:space="preserve"> 办公椅</t>
  </si>
  <si>
    <r>
      <rPr>
        <sz val="10"/>
        <color theme="1"/>
        <rFont val="Arial"/>
        <charset val="134"/>
      </rPr>
      <t xml:space="preserve">A02020200 </t>
    </r>
    <r>
      <rPr>
        <sz val="10"/>
        <color theme="1"/>
        <rFont val="宋体"/>
        <charset val="134"/>
      </rPr>
      <t>投影仪</t>
    </r>
  </si>
  <si>
    <t>投影仪</t>
  </si>
  <si>
    <t>健康教育影像播放设备</t>
  </si>
  <si>
    <t>A05010299 其他台、桌类</t>
  </si>
  <si>
    <t>组</t>
  </si>
  <si>
    <t>打印机</t>
  </si>
  <si>
    <t>保险箱</t>
  </si>
  <si>
    <t>A02010105 台式计算机</t>
  </si>
  <si>
    <t>电脑</t>
  </si>
  <si>
    <t>钢排椅</t>
  </si>
  <si>
    <t>A02322700 病房护理及医院设备</t>
  </si>
  <si>
    <t>中频治疗仪</t>
  </si>
  <si>
    <t>医用血液冷藏冰箱</t>
  </si>
  <si>
    <t>身份证读卡器</t>
  </si>
  <si>
    <t>全自动血细胞分析仪</t>
  </si>
  <si>
    <t>输液架</t>
  </si>
  <si>
    <t>架</t>
  </si>
  <si>
    <t>双层治疗推车</t>
  </si>
  <si>
    <t>观察床</t>
  </si>
  <si>
    <t>扩阴器</t>
  </si>
  <si>
    <t>扫码枪</t>
  </si>
  <si>
    <t>电针治疗仪</t>
  </si>
  <si>
    <t>烟雾净化器</t>
  </si>
  <si>
    <t>经皮黄疸测定仪</t>
  </si>
  <si>
    <t>标本离心机</t>
  </si>
  <si>
    <t>心电图机</t>
  </si>
  <si>
    <t>皮肤镜</t>
  </si>
  <si>
    <t>DR设备</t>
  </si>
  <si>
    <t>套</t>
  </si>
  <si>
    <t>尿液分析仪</t>
  </si>
  <si>
    <t>输液椅</t>
  </si>
  <si>
    <t>二氧化碳点阵激光治疗仪</t>
  </si>
  <si>
    <t>全自动生化分析仪</t>
  </si>
  <si>
    <t>高压灭菌锅</t>
  </si>
  <si>
    <t>除颤仪</t>
  </si>
  <si>
    <r>
      <rPr>
        <sz val="10"/>
        <color theme="1"/>
        <rFont val="Arial"/>
        <charset val="134"/>
      </rPr>
      <t>24</t>
    </r>
    <r>
      <rPr>
        <sz val="10"/>
        <color theme="1"/>
        <rFont val="宋体"/>
        <charset val="134"/>
      </rPr>
      <t>小时动态血压仪</t>
    </r>
  </si>
  <si>
    <r>
      <rPr>
        <sz val="10"/>
        <color theme="1"/>
        <rFont val="Arial"/>
        <charset val="134"/>
      </rPr>
      <t>24</t>
    </r>
    <r>
      <rPr>
        <sz val="10"/>
        <color theme="1"/>
        <rFont val="宋体"/>
        <charset val="134"/>
      </rPr>
      <t>小时动态心电图机</t>
    </r>
  </si>
  <si>
    <t>心电监护仪</t>
  </si>
  <si>
    <t>生物安全柜</t>
  </si>
  <si>
    <t>颈腰椎三维牵引</t>
  </si>
  <si>
    <t>恒温水浴箱</t>
  </si>
  <si>
    <t>显微镜</t>
  </si>
  <si>
    <t>艾灸治疗仪</t>
  </si>
  <si>
    <t>电子艾灸治疗仪</t>
  </si>
  <si>
    <t>中药熏蒸治疗床（机舱式）</t>
  </si>
  <si>
    <t>中药雾化吸入设备</t>
  </si>
  <si>
    <t>全自动糖化血红蛋白分析仪</t>
  </si>
  <si>
    <t>健康一体机</t>
  </si>
  <si>
    <t>感觉神经定量检测仪</t>
  </si>
  <si>
    <t>肺功能仪</t>
  </si>
  <si>
    <t>A08信息数据类无形资产</t>
  </si>
  <si>
    <r>
      <rPr>
        <sz val="10"/>
        <color theme="1"/>
        <rFont val="Arial"/>
        <charset val="134"/>
      </rPr>
      <t xml:space="preserve">A08060303 </t>
    </r>
    <r>
      <rPr>
        <sz val="10"/>
        <color theme="1"/>
        <rFont val="宋体"/>
        <charset val="134"/>
      </rPr>
      <t>应用软件</t>
    </r>
  </si>
  <si>
    <t>慢病一体化管理系统</t>
  </si>
  <si>
    <t>雾化器</t>
  </si>
  <si>
    <t>预算11表</t>
  </si>
  <si>
    <t>上级补助</t>
  </si>
  <si>
    <t>备注：我单位本年无上级转移支付补助项目支出预算，故此表为空。</t>
  </si>
  <si>
    <t>预算12表</t>
  </si>
  <si>
    <t>项目级次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</si>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</sst>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m/dd\ hh:mm:ss"/>
    <numFmt numFmtId="178" formatCode="#,##0;\-#,##0;;@"/>
    <numFmt numFmtId="179" formatCode="#,##0.00;\-#,##0.00;;@"/>
    <numFmt numFmtId="180" formatCode="#,##0.00;\-#,##0.00;"/>
    <numFmt numFmtId="181" formatCode="#,##0.00_ 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sz val="10"/>
      <color theme="1"/>
      <name val="Arial"/>
      <charset val="134"/>
    </font>
    <font>
      <sz val="10"/>
      <color theme="1"/>
      <name val="宋体"/>
      <charset val="134"/>
    </font>
    <font>
      <b/>
      <sz val="22"/>
      <color rgb="FF000000"/>
      <name val="宋体"/>
      <charset val="134"/>
    </font>
    <font>
      <sz val="11.25"/>
      <color rgb="FF000000"/>
      <name val="SimSun"/>
      <charset val="134"/>
    </font>
    <font>
      <sz val="11.25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6" borderId="18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176" fontId="16" fillId="0" borderId="7">
      <alignment horizontal="right" vertical="center"/>
    </xf>
    <xf numFmtId="177" fontId="16" fillId="0" borderId="7">
      <alignment horizontal="right" vertical="center"/>
    </xf>
    <xf numFmtId="178" fontId="16" fillId="0" borderId="7">
      <alignment horizontal="right" vertical="center"/>
    </xf>
    <xf numFmtId="179" fontId="16" fillId="0" borderId="7">
      <alignment horizontal="right" vertical="center"/>
    </xf>
    <xf numFmtId="0" fontId="16" fillId="0" borderId="0">
      <alignment vertical="top"/>
      <protection locked="0"/>
    </xf>
    <xf numFmtId="179" fontId="16" fillId="0" borderId="7">
      <alignment horizontal="right" vertical="center"/>
    </xf>
    <xf numFmtId="10" fontId="16" fillId="0" borderId="7">
      <alignment horizontal="right" vertical="center"/>
    </xf>
    <xf numFmtId="49" fontId="16" fillId="0" borderId="7">
      <alignment horizontal="left" vertical="center" wrapText="1"/>
    </xf>
    <xf numFmtId="21" fontId="16" fillId="0" borderId="7">
      <alignment horizontal="right" vertical="center"/>
    </xf>
  </cellStyleXfs>
  <cellXfs count="221">
    <xf numFmtId="0" fontId="0" fillId="0" borderId="0" xfId="0"/>
    <xf numFmtId="0" fontId="0" fillId="0" borderId="0" xfId="0" applyAlignment="1">
      <alignment horizontal="center" vertical="center"/>
    </xf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3" borderId="1" xfId="53" applyFont="1" applyFill="1" applyBorder="1" applyAlignment="1">
      <alignment horizontal="left" vertical="center" wrapText="1"/>
      <protection locked="0"/>
    </xf>
    <xf numFmtId="4" fontId="2" fillId="2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2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49" fontId="8" fillId="0" borderId="8" xfId="53" applyNumberFormat="1" applyFont="1" applyBorder="1" applyAlignment="1" applyProtection="1">
      <alignment vertical="center"/>
    </xf>
    <xf numFmtId="180" fontId="8" fillId="0" borderId="8" xfId="53" applyNumberFormat="1" applyFont="1" applyBorder="1" applyAlignment="1" applyProtection="1">
      <alignment vertical="center"/>
    </xf>
    <xf numFmtId="49" fontId="9" fillId="0" borderId="8" xfId="53" applyNumberFormat="1" applyFont="1" applyBorder="1" applyAlignment="1" applyProtection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9" fontId="5" fillId="0" borderId="7" xfId="0" applyNumberFormat="1" applyFont="1" applyBorder="1" applyAlignme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0" borderId="0" xfId="0" applyFont="1" applyAlignment="1">
      <alignment horizontal="right"/>
    </xf>
    <xf numFmtId="178" fontId="5" fillId="0" borderId="7" xfId="51" applyFont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178" fontId="5" fillId="0" borderId="6" xfId="51" applyFont="1" applyBorder="1" applyAlignment="1">
      <alignment horizontal="center" vertical="center"/>
    </xf>
    <xf numFmtId="49" fontId="11" fillId="0" borderId="7" xfId="56" applyFont="1">
      <alignment horizontal="left" vertical="center" wrapText="1"/>
    </xf>
    <xf numFmtId="49" fontId="11" fillId="0" borderId="7" xfId="56" applyFont="1" applyAlignment="1">
      <alignment horizontal="center" vertical="center" wrapText="1"/>
    </xf>
    <xf numFmtId="0" fontId="11" fillId="0" borderId="7" xfId="52" applyNumberFormat="1" applyFont="1" applyAlignment="1">
      <alignment horizontal="center" vertical="center"/>
    </xf>
    <xf numFmtId="179" fontId="12" fillId="0" borderId="7" xfId="0" applyNumberFormat="1" applyFont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179" fontId="5" fillId="0" borderId="0" xfId="0" applyNumberFormat="1" applyFont="1" applyAlignment="1">
      <alignment horizontal="left" vertical="center"/>
    </xf>
    <xf numFmtId="0" fontId="13" fillId="0" borderId="0" xfId="0" applyFont="1" applyAlignment="1" applyProtection="1">
      <alignment horizontal="right"/>
      <protection locked="0"/>
    </xf>
    <xf numFmtId="49" fontId="13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left" vertical="center"/>
      <protection locked="0"/>
    </xf>
    <xf numFmtId="179" fontId="16" fillId="0" borderId="7" xfId="0" applyNumberFormat="1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7" fillId="0" borderId="0" xfId="0" applyFont="1" applyAlignment="1">
      <alignment horizontal="center" vertical="center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181" fontId="2" fillId="0" borderId="7" xfId="0" applyNumberFormat="1" applyFont="1" applyBorder="1" applyAlignment="1">
      <alignment horizontal="right" vertical="center"/>
    </xf>
    <xf numFmtId="4" fontId="2" fillId="2" borderId="7" xfId="0" applyNumberFormat="1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181" fontId="2" fillId="2" borderId="7" xfId="0" applyNumberFormat="1" applyFont="1" applyFill="1" applyBorder="1" applyAlignment="1" applyProtection="1">
      <alignment horizontal="right" vertical="center"/>
      <protection locked="0"/>
    </xf>
    <xf numFmtId="0" fontId="1" fillId="0" borderId="4" xfId="0" applyFont="1" applyBorder="1" applyAlignment="1">
      <alignment horizontal="center" vertical="center"/>
    </xf>
    <xf numFmtId="181" fontId="5" fillId="0" borderId="7" xfId="0" applyNumberFormat="1" applyFont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 applyProtection="1">
      <alignment horizontal="center" vertical="center" wrapText="1"/>
      <protection locked="0"/>
    </xf>
    <xf numFmtId="179" fontId="20" fillId="0" borderId="7" xfId="0" applyNumberFormat="1" applyFont="1" applyBorder="1" applyAlignment="1">
      <alignment horizontal="right" vertical="center"/>
    </xf>
    <xf numFmtId="0" fontId="18" fillId="2" borderId="1" xfId="0" applyFont="1" applyFill="1" applyBorder="1" applyAlignment="1">
      <alignment horizontal="center" vertical="center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2" borderId="6" xfId="0" applyFont="1" applyFill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181" fontId="2" fillId="2" borderId="7" xfId="0" applyNumberFormat="1" applyFont="1" applyFill="1" applyBorder="1" applyAlignment="1">
      <alignment horizontal="right" vertical="center" wrapText="1"/>
    </xf>
    <xf numFmtId="181" fontId="2" fillId="2" borderId="7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4" fontId="2" fillId="0" borderId="7" xfId="0" applyNumberFormat="1" applyFont="1" applyBorder="1" applyAlignment="1">
      <alignment horizontal="right" vertical="center"/>
    </xf>
    <xf numFmtId="0" fontId="2" fillId="2" borderId="7" xfId="0" applyFont="1" applyFill="1" applyBorder="1" applyAlignment="1" applyProtection="1" quotePrefix="1">
      <alignment horizontal="left" vertical="center" wrapText="1"/>
      <protection locked="0"/>
    </xf>
    <xf numFmtId="0" fontId="2" fillId="0" borderId="7" xfId="0" applyFont="1" applyBorder="1" applyAlignment="1" applyProtection="1" quotePrefix="1">
      <alignment horizontal="left" vertical="center" wrapText="1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ormal" xfId="53"/>
    <cellStyle name="NumberStyle" xfId="54"/>
    <cellStyle name="PercentStyle" xfId="55"/>
    <cellStyle name="TextStyle" xfId="56"/>
    <cellStyle name="TimeStyle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zoomScale="90" zoomScaleNormal="90" workbookViewId="0">
      <pane ySplit="1" topLeftCell="A23" activePane="bottomLeft" state="frozen"/>
      <selection/>
      <selection pane="bottomLeft" activeCell="D16" sqref="D16"/>
    </sheetView>
  </sheetViews>
  <sheetFormatPr defaultColWidth="8.6" defaultRowHeight="12.75" customHeight="1" outlineLevelCol="3"/>
  <cols>
    <col min="1" max="4" width="41" customWidth="1"/>
  </cols>
  <sheetData>
    <row r="1" customHeight="1" spans="1:4">
      <c r="A1" s="1"/>
      <c r="B1" s="1"/>
      <c r="C1" s="1"/>
      <c r="D1" s="1"/>
    </row>
    <row r="2" ht="15" customHeight="1" spans="1:4">
      <c r="A2" s="48"/>
      <c r="B2" s="48"/>
      <c r="C2" s="48"/>
      <c r="D2" s="49" t="s">
        <v>0</v>
      </c>
    </row>
    <row r="3" ht="41.25" customHeight="1" spans="1:4">
      <c r="A3" s="43" t="str">
        <f>"2026"&amp;"年部门财务收支预算总表"</f>
        <v>2026年部门财务收支预算总表</v>
      </c>
    </row>
    <row r="4" ht="17.25" customHeight="1" spans="1:4">
      <c r="A4" s="46" t="str">
        <f>"单位名称："&amp;"昆明市五华区龙翔街道社区卫生服务中心"</f>
        <v>单位名称：昆明市五华区龙翔街道社区卫生服务中心</v>
      </c>
      <c r="B4" s="184"/>
      <c r="D4" s="144" t="s">
        <v>1</v>
      </c>
    </row>
    <row r="5" ht="23.25" customHeight="1" spans="1:4">
      <c r="A5" s="185" t="s">
        <v>2</v>
      </c>
      <c r="B5" s="186"/>
      <c r="C5" s="185" t="s">
        <v>3</v>
      </c>
      <c r="D5" s="186"/>
    </row>
    <row r="6" ht="24" customHeight="1" spans="1:4">
      <c r="A6" s="185" t="s">
        <v>4</v>
      </c>
      <c r="B6" s="185" t="s">
        <v>5</v>
      </c>
      <c r="C6" s="185" t="s">
        <v>6</v>
      </c>
      <c r="D6" s="185" t="s">
        <v>5</v>
      </c>
    </row>
    <row r="7" ht="17.25" customHeight="1" spans="1:4">
      <c r="A7" s="187" t="s">
        <v>7</v>
      </c>
      <c r="B7" s="156">
        <v>1398595</v>
      </c>
      <c r="C7" s="187" t="s">
        <v>8</v>
      </c>
      <c r="D7" s="83"/>
    </row>
    <row r="8" ht="17.25" customHeight="1" spans="1:4">
      <c r="A8" s="187" t="s">
        <v>9</v>
      </c>
      <c r="B8" s="83"/>
      <c r="C8" s="187" t="s">
        <v>10</v>
      </c>
      <c r="D8" s="83"/>
    </row>
    <row r="9" ht="17.25" customHeight="1" spans="1:4">
      <c r="A9" s="187" t="s">
        <v>11</v>
      </c>
      <c r="B9" s="83"/>
      <c r="C9" s="219" t="s">
        <v>12</v>
      </c>
      <c r="D9" s="83"/>
    </row>
    <row r="10" ht="17.25" customHeight="1" spans="1:4">
      <c r="A10" s="187" t="s">
        <v>13</v>
      </c>
      <c r="B10" s="83"/>
      <c r="C10" s="219" t="s">
        <v>14</v>
      </c>
      <c r="D10" s="83"/>
    </row>
    <row r="11" ht="17.25" customHeight="1" spans="1:4">
      <c r="A11" s="187" t="s">
        <v>15</v>
      </c>
      <c r="B11" s="83"/>
      <c r="C11" s="219" t="s">
        <v>16</v>
      </c>
      <c r="D11" s="83"/>
    </row>
    <row r="12" ht="17.25" customHeight="1" spans="1:4">
      <c r="A12" s="187" t="s">
        <v>17</v>
      </c>
      <c r="B12" s="156">
        <v>3277994.28</v>
      </c>
      <c r="C12" s="219" t="s">
        <v>18</v>
      </c>
      <c r="D12" s="83"/>
    </row>
    <row r="13" ht="17.25" customHeight="1" spans="1:4">
      <c r="A13" s="187" t="s">
        <v>19</v>
      </c>
      <c r="B13" s="83"/>
      <c r="C13" s="33" t="s">
        <v>20</v>
      </c>
      <c r="D13" s="83"/>
    </row>
    <row r="14" ht="17.25" customHeight="1" spans="1:4">
      <c r="A14" s="187" t="s">
        <v>21</v>
      </c>
      <c r="B14" s="83"/>
      <c r="C14" s="33" t="s">
        <v>22</v>
      </c>
      <c r="D14" s="156">
        <v>130000</v>
      </c>
    </row>
    <row r="15" ht="17.25" customHeight="1" spans="1:4">
      <c r="A15" s="187" t="s">
        <v>23</v>
      </c>
      <c r="B15" s="83"/>
      <c r="C15" s="33" t="s">
        <v>24</v>
      </c>
      <c r="D15" s="156">
        <v>4413974.28</v>
      </c>
    </row>
    <row r="16" ht="17.25" customHeight="1" spans="1:4">
      <c r="A16" s="187" t="s">
        <v>25</v>
      </c>
      <c r="B16" s="83"/>
      <c r="C16" s="33" t="s">
        <v>26</v>
      </c>
      <c r="D16" s="83"/>
    </row>
    <row r="17" ht="17.25" customHeight="1" spans="1:4">
      <c r="A17" s="188"/>
      <c r="B17" s="83"/>
      <c r="C17" s="33" t="s">
        <v>27</v>
      </c>
      <c r="D17" s="83"/>
    </row>
    <row r="18" ht="17.25" customHeight="1" spans="1:4">
      <c r="A18" s="189"/>
      <c r="B18" s="83"/>
      <c r="C18" s="33" t="s">
        <v>28</v>
      </c>
      <c r="D18" s="83"/>
    </row>
    <row r="19" ht="17.25" customHeight="1" spans="1:4">
      <c r="A19" s="189"/>
      <c r="B19" s="83"/>
      <c r="C19" s="33" t="s">
        <v>29</v>
      </c>
      <c r="D19" s="83"/>
    </row>
    <row r="20" ht="17.25" customHeight="1" spans="1:4">
      <c r="A20" s="189"/>
      <c r="B20" s="83"/>
      <c r="C20" s="33" t="s">
        <v>30</v>
      </c>
      <c r="D20" s="83"/>
    </row>
    <row r="21" ht="17.25" customHeight="1" spans="1:4">
      <c r="A21" s="189"/>
      <c r="B21" s="83"/>
      <c r="C21" s="33" t="s">
        <v>31</v>
      </c>
      <c r="D21" s="83"/>
    </row>
    <row r="22" ht="17.25" customHeight="1" spans="1:4">
      <c r="A22" s="189"/>
      <c r="B22" s="83"/>
      <c r="C22" s="33" t="s">
        <v>32</v>
      </c>
      <c r="D22" s="83"/>
    </row>
    <row r="23" ht="17.25" customHeight="1" spans="1:4">
      <c r="A23" s="189"/>
      <c r="B23" s="83"/>
      <c r="C23" s="33" t="s">
        <v>33</v>
      </c>
      <c r="D23" s="83"/>
    </row>
    <row r="24" ht="17.25" customHeight="1" spans="1:4">
      <c r="A24" s="189"/>
      <c r="B24" s="83"/>
      <c r="C24" s="33" t="s">
        <v>34</v>
      </c>
      <c r="D24" s="83"/>
    </row>
    <row r="25" ht="17.25" customHeight="1" spans="1:4">
      <c r="A25" s="189"/>
      <c r="B25" s="83"/>
      <c r="C25" s="33" t="s">
        <v>35</v>
      </c>
      <c r="D25" s="220">
        <v>132615</v>
      </c>
    </row>
    <row r="26" ht="17.25" customHeight="1" spans="1:4">
      <c r="A26" s="189"/>
      <c r="B26" s="83"/>
      <c r="C26" s="33" t="s">
        <v>36</v>
      </c>
      <c r="D26" s="83"/>
    </row>
    <row r="27" ht="17.25" customHeight="1" spans="1:4">
      <c r="A27" s="189"/>
      <c r="B27" s="83"/>
      <c r="C27" s="188" t="s">
        <v>37</v>
      </c>
      <c r="D27" s="83"/>
    </row>
    <row r="28" ht="17.25" customHeight="1" spans="1:4">
      <c r="A28" s="189"/>
      <c r="B28" s="83"/>
      <c r="C28" s="33" t="s">
        <v>38</v>
      </c>
      <c r="D28" s="83"/>
    </row>
    <row r="29" ht="16.5" customHeight="1" spans="1:4">
      <c r="A29" s="189"/>
      <c r="B29" s="83"/>
      <c r="C29" s="33" t="s">
        <v>39</v>
      </c>
      <c r="D29" s="83"/>
    </row>
    <row r="30" ht="16.5" customHeight="1" spans="1:4">
      <c r="A30" s="189"/>
      <c r="B30" s="83"/>
      <c r="C30" s="188" t="s">
        <v>40</v>
      </c>
      <c r="D30" s="83"/>
    </row>
    <row r="31" ht="17.25" customHeight="1" spans="1:4">
      <c r="A31" s="189"/>
      <c r="B31" s="83"/>
      <c r="C31" s="188" t="s">
        <v>41</v>
      </c>
      <c r="D31" s="83"/>
    </row>
    <row r="32" ht="17.25" customHeight="1" spans="1:4">
      <c r="A32" s="189"/>
      <c r="B32" s="83"/>
      <c r="C32" s="33" t="s">
        <v>42</v>
      </c>
      <c r="D32" s="83"/>
    </row>
    <row r="33" ht="16.5" customHeight="1" spans="1:4">
      <c r="A33" s="189" t="s">
        <v>43</v>
      </c>
      <c r="B33" s="83">
        <f>SUM(B7:B27)</f>
        <v>4676589.28</v>
      </c>
      <c r="C33" s="189" t="s">
        <v>44</v>
      </c>
      <c r="D33" s="83">
        <f>SUM(D13:D27)</f>
        <v>4676589.28</v>
      </c>
    </row>
    <row r="34" ht="16.5" customHeight="1" spans="1:4">
      <c r="A34" s="188" t="s">
        <v>45</v>
      </c>
      <c r="B34" s="83"/>
      <c r="C34" s="188" t="s">
        <v>46</v>
      </c>
      <c r="D34" s="83"/>
    </row>
    <row r="35" ht="16.5" customHeight="1" spans="1:4">
      <c r="A35" s="33" t="s">
        <v>47</v>
      </c>
      <c r="B35" s="83"/>
      <c r="C35" s="33" t="s">
        <v>47</v>
      </c>
      <c r="D35" s="83"/>
    </row>
    <row r="36" ht="16.5" customHeight="1" spans="1:4">
      <c r="A36" s="33" t="s">
        <v>48</v>
      </c>
      <c r="B36" s="83"/>
      <c r="C36" s="33" t="s">
        <v>49</v>
      </c>
      <c r="D36" s="83"/>
    </row>
    <row r="37" ht="16.5" customHeight="1" spans="1:4">
      <c r="A37" s="190" t="s">
        <v>50</v>
      </c>
      <c r="B37" s="83">
        <f>B33</f>
        <v>4676589.28</v>
      </c>
      <c r="C37" s="190" t="s">
        <v>51</v>
      </c>
      <c r="D37" s="83">
        <f>D33</f>
        <v>4676589.28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2"/>
  <sheetViews>
    <sheetView showZeros="0" workbookViewId="0">
      <pane ySplit="1" topLeftCell="A2" activePane="bottomLeft" state="frozen"/>
      <selection/>
      <selection pane="bottomLeft" activeCell="D18" sqref="D18"/>
    </sheetView>
  </sheetViews>
  <sheetFormatPr defaultColWidth="9.13333333333333" defaultRowHeight="14.25" customHeight="1" outlineLevelCol="5"/>
  <cols>
    <col min="1" max="1" width="32.1333333333333" customWidth="1"/>
    <col min="2" max="2" width="20.7333333333333" customWidth="1"/>
    <col min="3" max="3" width="32.1333333333333" customWidth="1"/>
    <col min="4" max="4" width="27.7333333333333" customWidth="1"/>
    <col min="5" max="6" width="36.6666666666667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24">
        <v>1</v>
      </c>
      <c r="B2" s="125">
        <v>0</v>
      </c>
      <c r="C2" s="124">
        <v>1</v>
      </c>
      <c r="D2" s="126"/>
      <c r="E2" s="126"/>
      <c r="F2" s="113" t="s">
        <v>366</v>
      </c>
    </row>
    <row r="3" ht="42" customHeight="1" spans="1:6">
      <c r="A3" s="127" t="str">
        <f>"2026"&amp;"年部门政府性基金预算支出预算表"</f>
        <v>2026年部门政府性基金预算支出预算表</v>
      </c>
      <c r="B3" s="127" t="s">
        <v>367</v>
      </c>
      <c r="C3" s="128"/>
      <c r="D3" s="129"/>
      <c r="E3" s="129"/>
      <c r="F3" s="129"/>
    </row>
    <row r="4" ht="13.5" customHeight="1" spans="1:6">
      <c r="A4" s="5" t="str">
        <f>"单位名称："&amp;"昆明市五华区龙翔街道社区卫生服务中心"</f>
        <v>单位名称：昆明市五华区龙翔街道社区卫生服务中心</v>
      </c>
      <c r="B4" s="5" t="s">
        <v>368</v>
      </c>
      <c r="C4" s="124"/>
      <c r="D4" s="126"/>
      <c r="E4" s="126"/>
      <c r="F4" s="113" t="s">
        <v>1</v>
      </c>
    </row>
    <row r="5" ht="19.5" customHeight="1" spans="1:6">
      <c r="A5" s="130" t="s">
        <v>180</v>
      </c>
      <c r="B5" s="131" t="s">
        <v>71</v>
      </c>
      <c r="C5" s="130" t="s">
        <v>72</v>
      </c>
      <c r="D5" s="11" t="s">
        <v>369</v>
      </c>
      <c r="E5" s="12"/>
      <c r="F5" s="13"/>
    </row>
    <row r="6" ht="18.75" customHeight="1" spans="1:6">
      <c r="A6" s="132"/>
      <c r="B6" s="133"/>
      <c r="C6" s="132"/>
      <c r="D6" s="134" t="s">
        <v>55</v>
      </c>
      <c r="E6" s="11" t="s">
        <v>74</v>
      </c>
      <c r="F6" s="134" t="s">
        <v>75</v>
      </c>
    </row>
    <row r="7" ht="18.75" customHeight="1" spans="1:6">
      <c r="A7" s="70">
        <v>1</v>
      </c>
      <c r="B7" s="135" t="s">
        <v>82</v>
      </c>
      <c r="C7" s="70">
        <v>3</v>
      </c>
      <c r="D7" s="136">
        <v>4</v>
      </c>
      <c r="E7" s="136">
        <v>5</v>
      </c>
      <c r="F7" s="136">
        <v>6</v>
      </c>
    </row>
    <row r="8" ht="21" customHeight="1" spans="1:6">
      <c r="A8" s="19"/>
      <c r="B8" s="19"/>
      <c r="C8" s="19"/>
      <c r="D8" s="83"/>
      <c r="E8" s="83"/>
      <c r="F8" s="83"/>
    </row>
    <row r="9" ht="21" customHeight="1" spans="1:6">
      <c r="A9" s="19"/>
      <c r="B9" s="19"/>
      <c r="C9" s="19"/>
      <c r="D9" s="83"/>
      <c r="E9" s="83"/>
      <c r="F9" s="83"/>
    </row>
    <row r="10" ht="18.75" customHeight="1" spans="1:6">
      <c r="A10" s="137" t="s">
        <v>169</v>
      </c>
      <c r="B10" s="137" t="s">
        <v>169</v>
      </c>
      <c r="C10" s="138" t="s">
        <v>169</v>
      </c>
      <c r="D10" s="83"/>
      <c r="E10" s="83"/>
      <c r="F10" s="83"/>
    </row>
    <row r="12" customHeight="1" spans="1:6">
      <c r="A12" s="37" t="s">
        <v>370</v>
      </c>
      <c r="B12" s="38"/>
    </row>
  </sheetData>
  <mergeCells count="8">
    <mergeCell ref="A3:F3"/>
    <mergeCell ref="A4:C4"/>
    <mergeCell ref="D5:F5"/>
    <mergeCell ref="A10:C10"/>
    <mergeCell ref="A12:B12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7"/>
  <sheetViews>
    <sheetView showZeros="0" zoomScale="90" zoomScaleNormal="90" workbookViewId="0">
      <pane ySplit="1" topLeftCell="A2" activePane="bottomLeft" state="frozen"/>
      <selection/>
      <selection pane="bottomLeft" activeCell="J28" sqref="J28"/>
    </sheetView>
  </sheetViews>
  <sheetFormatPr defaultColWidth="9.13333333333333" defaultRowHeight="14.25" customHeight="1"/>
  <cols>
    <col min="1" max="1" width="25.5333333333333" customWidth="1"/>
    <col min="2" max="2" width="32.6" customWidth="1"/>
    <col min="3" max="3" width="24.1333333333333" customWidth="1"/>
    <col min="4" max="4" width="16.2666666666667" customWidth="1"/>
    <col min="5" max="5" width="18.2" customWidth="1"/>
    <col min="6" max="6" width="7.73333333333333" customWidth="1"/>
    <col min="7" max="7" width="11.1333333333333" customWidth="1"/>
    <col min="8" max="8" width="14.4" customWidth="1"/>
    <col min="9" max="9" width="16.6666666666667" customWidth="1"/>
    <col min="10" max="10" width="20" customWidth="1"/>
    <col min="11" max="11" width="15.9333333333333" customWidth="1"/>
    <col min="12" max="12" width="15" customWidth="1"/>
    <col min="13" max="13" width="12.9333333333333" customWidth="1"/>
    <col min="14" max="18" width="20" customWidth="1"/>
    <col min="19" max="19" width="19.8666666666667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1:19">
      <c r="B2" s="85"/>
      <c r="C2" s="85"/>
      <c r="R2" s="3"/>
      <c r="S2" s="3" t="s">
        <v>371</v>
      </c>
    </row>
    <row r="3" ht="41.25" customHeight="1" spans="1:19">
      <c r="A3" s="75" t="str">
        <f>"2026"&amp;"年部门政府采购预算表"</f>
        <v>2026年部门政府采购预算表</v>
      </c>
      <c r="B3" s="68"/>
      <c r="C3" s="68"/>
      <c r="D3" s="4"/>
      <c r="E3" s="4"/>
      <c r="F3" s="4"/>
      <c r="G3" s="4"/>
      <c r="H3" s="4"/>
      <c r="I3" s="4"/>
      <c r="J3" s="4"/>
      <c r="K3" s="4"/>
      <c r="L3" s="4"/>
      <c r="M3" s="68"/>
      <c r="N3" s="4"/>
      <c r="O3" s="4"/>
      <c r="P3" s="68"/>
      <c r="Q3" s="4"/>
      <c r="R3" s="68"/>
      <c r="S3" s="68"/>
    </row>
    <row r="4" ht="18.75" customHeight="1" spans="1:19">
      <c r="A4" s="37" t="str">
        <f>"单位名称："&amp;"昆明市五华区龙翔街道社区卫生服务中心"</f>
        <v>单位名称：昆明市五华区龙翔街道社区卫生服务中心</v>
      </c>
      <c r="B4" s="90"/>
      <c r="C4" s="90"/>
      <c r="D4" s="7"/>
      <c r="E4" s="7"/>
      <c r="F4" s="7"/>
      <c r="G4" s="7"/>
      <c r="H4" s="7"/>
      <c r="I4" s="7"/>
      <c r="J4" s="7"/>
      <c r="K4" s="7"/>
      <c r="L4" s="7"/>
      <c r="R4" s="8"/>
      <c r="S4" s="113" t="s">
        <v>1</v>
      </c>
    </row>
    <row r="5" ht="15.75" customHeight="1" spans="1:19">
      <c r="A5" s="10" t="s">
        <v>179</v>
      </c>
      <c r="B5" s="92" t="s">
        <v>180</v>
      </c>
      <c r="C5" s="92" t="s">
        <v>372</v>
      </c>
      <c r="D5" s="93" t="s">
        <v>373</v>
      </c>
      <c r="E5" s="93" t="s">
        <v>374</v>
      </c>
      <c r="F5" s="93" t="s">
        <v>375</v>
      </c>
      <c r="G5" s="93" t="s">
        <v>376</v>
      </c>
      <c r="H5" s="93" t="s">
        <v>377</v>
      </c>
      <c r="I5" s="94" t="s">
        <v>187</v>
      </c>
      <c r="J5" s="94"/>
      <c r="K5" s="94"/>
      <c r="L5" s="94"/>
      <c r="M5" s="95"/>
      <c r="N5" s="94"/>
      <c r="O5" s="94"/>
      <c r="P5" s="96"/>
      <c r="Q5" s="94"/>
      <c r="R5" s="95"/>
      <c r="S5" s="79"/>
    </row>
    <row r="6" ht="17.25" customHeight="1" spans="1:19">
      <c r="A6" s="15"/>
      <c r="B6" s="97"/>
      <c r="C6" s="97"/>
      <c r="D6" s="98"/>
      <c r="E6" s="98"/>
      <c r="F6" s="98"/>
      <c r="G6" s="98"/>
      <c r="H6" s="98"/>
      <c r="I6" s="98" t="s">
        <v>55</v>
      </c>
      <c r="J6" s="98" t="s">
        <v>58</v>
      </c>
      <c r="K6" s="98" t="s">
        <v>378</v>
      </c>
      <c r="L6" s="98" t="s">
        <v>379</v>
      </c>
      <c r="M6" s="99" t="s">
        <v>380</v>
      </c>
      <c r="N6" s="100" t="s">
        <v>381</v>
      </c>
      <c r="O6" s="100"/>
      <c r="P6" s="101"/>
      <c r="Q6" s="100"/>
      <c r="R6" s="102"/>
      <c r="S6" s="103"/>
    </row>
    <row r="7" ht="54" customHeight="1" spans="1:19">
      <c r="A7" s="17"/>
      <c r="B7" s="103"/>
      <c r="C7" s="103"/>
      <c r="D7" s="104"/>
      <c r="E7" s="104"/>
      <c r="F7" s="104"/>
      <c r="G7" s="104"/>
      <c r="H7" s="104"/>
      <c r="I7" s="104"/>
      <c r="J7" s="104" t="s">
        <v>57</v>
      </c>
      <c r="K7" s="104"/>
      <c r="L7" s="104"/>
      <c r="M7" s="105"/>
      <c r="N7" s="104" t="s">
        <v>57</v>
      </c>
      <c r="O7" s="104" t="s">
        <v>64</v>
      </c>
      <c r="P7" s="103" t="s">
        <v>65</v>
      </c>
      <c r="Q7" s="104" t="s">
        <v>66</v>
      </c>
      <c r="R7" s="105" t="s">
        <v>67</v>
      </c>
      <c r="S7" s="103" t="s">
        <v>68</v>
      </c>
    </row>
    <row r="8" ht="18" customHeight="1" spans="1:19">
      <c r="A8" s="114">
        <v>1</v>
      </c>
      <c r="B8" s="114" t="s">
        <v>82</v>
      </c>
      <c r="C8" s="115">
        <v>3</v>
      </c>
      <c r="D8" s="115">
        <v>4</v>
      </c>
      <c r="E8" s="114">
        <v>5</v>
      </c>
      <c r="F8" s="114">
        <v>6</v>
      </c>
      <c r="G8" s="114">
        <v>7</v>
      </c>
      <c r="H8" s="114">
        <v>8</v>
      </c>
      <c r="I8" s="114">
        <v>9</v>
      </c>
      <c r="J8" s="114">
        <v>10</v>
      </c>
      <c r="K8" s="114">
        <v>11</v>
      </c>
      <c r="L8" s="114">
        <v>12</v>
      </c>
      <c r="M8" s="114">
        <v>13</v>
      </c>
      <c r="N8" s="114">
        <v>14</v>
      </c>
      <c r="O8" s="114">
        <v>15</v>
      </c>
      <c r="P8" s="114">
        <v>16</v>
      </c>
      <c r="Q8" s="114">
        <v>17</v>
      </c>
      <c r="R8" s="114">
        <v>18</v>
      </c>
      <c r="S8" s="114">
        <v>19</v>
      </c>
    </row>
    <row r="9" ht="18" customHeight="1" spans="1:19">
      <c r="A9" s="116" t="s">
        <v>197</v>
      </c>
      <c r="B9" s="33" t="s">
        <v>198</v>
      </c>
      <c r="C9" s="107" t="s">
        <v>382</v>
      </c>
      <c r="D9" s="117" t="s">
        <v>383</v>
      </c>
      <c r="E9" s="117" t="s">
        <v>383</v>
      </c>
      <c r="F9" s="118" t="s">
        <v>308</v>
      </c>
      <c r="G9" s="119">
        <v>1</v>
      </c>
      <c r="H9" s="120">
        <v>4851.08</v>
      </c>
      <c r="I9" s="120">
        <v>4851.08</v>
      </c>
      <c r="J9" s="120"/>
      <c r="K9" s="114"/>
      <c r="L9" s="114"/>
      <c r="M9" s="114"/>
      <c r="N9" s="120">
        <v>4851.08</v>
      </c>
      <c r="O9" s="120">
        <v>4851.08</v>
      </c>
      <c r="P9" s="114"/>
      <c r="Q9" s="114"/>
      <c r="R9" s="114"/>
      <c r="S9" s="114"/>
    </row>
    <row r="10" ht="18" customHeight="1" spans="1:19">
      <c r="A10" s="114" t="s">
        <v>197</v>
      </c>
      <c r="B10" s="33" t="s">
        <v>198</v>
      </c>
      <c r="C10" s="107" t="s">
        <v>382</v>
      </c>
      <c r="D10" s="117" t="s">
        <v>384</v>
      </c>
      <c r="E10" s="117" t="s">
        <v>384</v>
      </c>
      <c r="F10" s="118" t="s">
        <v>385</v>
      </c>
      <c r="G10" s="119">
        <v>1</v>
      </c>
      <c r="H10" s="120">
        <v>36</v>
      </c>
      <c r="I10" s="120">
        <v>36</v>
      </c>
      <c r="J10" s="120"/>
      <c r="K10" s="114"/>
      <c r="L10" s="114"/>
      <c r="M10" s="114"/>
      <c r="N10" s="120">
        <v>36</v>
      </c>
      <c r="O10" s="120">
        <v>36</v>
      </c>
      <c r="P10" s="114"/>
      <c r="Q10" s="114"/>
      <c r="R10" s="114"/>
      <c r="S10" s="114"/>
    </row>
    <row r="11" ht="18" customHeight="1" spans="1:19">
      <c r="A11" s="114" t="s">
        <v>197</v>
      </c>
      <c r="B11" s="33" t="s">
        <v>198</v>
      </c>
      <c r="C11" s="107" t="s">
        <v>382</v>
      </c>
      <c r="D11" s="117" t="s">
        <v>386</v>
      </c>
      <c r="E11" s="117" t="s">
        <v>386</v>
      </c>
      <c r="F11" s="118" t="s">
        <v>385</v>
      </c>
      <c r="G11" s="119">
        <v>40</v>
      </c>
      <c r="H11" s="120">
        <v>1200</v>
      </c>
      <c r="I11" s="120">
        <v>1200</v>
      </c>
      <c r="J11" s="120"/>
      <c r="K11" s="114"/>
      <c r="L11" s="114"/>
      <c r="M11" s="114"/>
      <c r="N11" s="120">
        <v>1200</v>
      </c>
      <c r="O11" s="120">
        <v>1200</v>
      </c>
      <c r="P11" s="114"/>
      <c r="Q11" s="114"/>
      <c r="R11" s="114"/>
      <c r="S11" s="114"/>
    </row>
    <row r="12" ht="18" customHeight="1" spans="1:19">
      <c r="A12" s="114" t="s">
        <v>197</v>
      </c>
      <c r="B12" s="33" t="s">
        <v>198</v>
      </c>
      <c r="C12" s="107" t="s">
        <v>382</v>
      </c>
      <c r="D12" s="117" t="s">
        <v>387</v>
      </c>
      <c r="E12" s="117" t="s">
        <v>387</v>
      </c>
      <c r="F12" s="118" t="s">
        <v>385</v>
      </c>
      <c r="G12" s="119">
        <v>10</v>
      </c>
      <c r="H12" s="120">
        <v>264</v>
      </c>
      <c r="I12" s="120">
        <v>264</v>
      </c>
      <c r="J12" s="120"/>
      <c r="K12" s="114"/>
      <c r="L12" s="114"/>
      <c r="M12" s="114"/>
      <c r="N12" s="120">
        <v>264</v>
      </c>
      <c r="O12" s="120">
        <v>264</v>
      </c>
      <c r="P12" s="114"/>
      <c r="Q12" s="114"/>
      <c r="R12" s="114"/>
      <c r="S12" s="114"/>
    </row>
    <row r="13" ht="18" customHeight="1" spans="1:19">
      <c r="A13" s="114" t="s">
        <v>197</v>
      </c>
      <c r="B13" s="33" t="s">
        <v>198</v>
      </c>
      <c r="C13" s="107" t="s">
        <v>382</v>
      </c>
      <c r="D13" s="117" t="s">
        <v>388</v>
      </c>
      <c r="E13" s="117" t="s">
        <v>388</v>
      </c>
      <c r="F13" s="118" t="s">
        <v>389</v>
      </c>
      <c r="G13" s="119">
        <v>1</v>
      </c>
      <c r="H13" s="120">
        <v>1116</v>
      </c>
      <c r="I13" s="120">
        <v>1116</v>
      </c>
      <c r="J13" s="120"/>
      <c r="K13" s="114"/>
      <c r="L13" s="114"/>
      <c r="M13" s="114"/>
      <c r="N13" s="120">
        <v>1116</v>
      </c>
      <c r="O13" s="120">
        <v>1116</v>
      </c>
      <c r="P13" s="114"/>
      <c r="Q13" s="114"/>
      <c r="R13" s="114"/>
      <c r="S13" s="114"/>
    </row>
    <row r="14" ht="18" customHeight="1" spans="1:19">
      <c r="A14" s="114" t="s">
        <v>197</v>
      </c>
      <c r="B14" s="33" t="s">
        <v>198</v>
      </c>
      <c r="C14" s="107" t="s">
        <v>382</v>
      </c>
      <c r="D14" s="117" t="s">
        <v>390</v>
      </c>
      <c r="E14" s="117" t="s">
        <v>390</v>
      </c>
      <c r="F14" s="118" t="s">
        <v>391</v>
      </c>
      <c r="G14" s="119">
        <v>1</v>
      </c>
      <c r="H14" s="120">
        <v>348</v>
      </c>
      <c r="I14" s="120">
        <v>348</v>
      </c>
      <c r="J14" s="120"/>
      <c r="K14" s="114"/>
      <c r="L14" s="114"/>
      <c r="M14" s="114"/>
      <c r="N14" s="120">
        <v>348</v>
      </c>
      <c r="O14" s="120">
        <v>348</v>
      </c>
      <c r="P14" s="114"/>
      <c r="Q14" s="114"/>
      <c r="R14" s="114"/>
      <c r="S14" s="114"/>
    </row>
    <row r="15" ht="18" customHeight="1" spans="1:19">
      <c r="A15" s="114" t="s">
        <v>197</v>
      </c>
      <c r="B15" s="33" t="s">
        <v>198</v>
      </c>
      <c r="C15" s="107" t="s">
        <v>382</v>
      </c>
      <c r="D15" s="117" t="s">
        <v>392</v>
      </c>
      <c r="E15" s="117" t="s">
        <v>392</v>
      </c>
      <c r="F15" s="118" t="s">
        <v>334</v>
      </c>
      <c r="G15" s="119">
        <v>4</v>
      </c>
      <c r="H15" s="120">
        <v>2536</v>
      </c>
      <c r="I15" s="120">
        <v>2536</v>
      </c>
      <c r="J15" s="120"/>
      <c r="K15" s="114"/>
      <c r="L15" s="114"/>
      <c r="M15" s="114"/>
      <c r="N15" s="120">
        <v>2536</v>
      </c>
      <c r="O15" s="120">
        <v>2536</v>
      </c>
      <c r="P15" s="114"/>
      <c r="Q15" s="114"/>
      <c r="R15" s="114"/>
      <c r="S15" s="114"/>
    </row>
    <row r="16" ht="21" customHeight="1" spans="1:19">
      <c r="A16" s="109" t="s">
        <v>169</v>
      </c>
      <c r="B16" s="110"/>
      <c r="C16" s="110"/>
      <c r="D16" s="111"/>
      <c r="E16" s="111"/>
      <c r="F16" s="111"/>
      <c r="G16" s="121"/>
      <c r="H16" s="120">
        <f>SUM(H9:H15)</f>
        <v>10351.08</v>
      </c>
      <c r="I16" s="120">
        <f>SUM(I9:I15)</f>
        <v>10351.08</v>
      </c>
      <c r="J16" s="120">
        <f>SUM(J9:J15)</f>
        <v>0</v>
      </c>
      <c r="K16" s="83"/>
      <c r="L16" s="83"/>
      <c r="M16" s="83"/>
      <c r="N16" s="120">
        <f>SUM(N9:N15)</f>
        <v>10351.08</v>
      </c>
      <c r="O16" s="120">
        <f>SUM(O9:O15)</f>
        <v>10351.08</v>
      </c>
      <c r="P16" s="83"/>
      <c r="Q16" s="83"/>
      <c r="R16" s="83"/>
      <c r="S16" s="83"/>
    </row>
    <row r="17" ht="21" customHeight="1" spans="1:19">
      <c r="A17" s="37" t="s">
        <v>393</v>
      </c>
      <c r="B17" s="5"/>
      <c r="C17" s="5"/>
      <c r="D17" s="37"/>
      <c r="E17" s="37"/>
      <c r="F17" s="37"/>
      <c r="G17" s="122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</row>
  </sheetData>
  <mergeCells count="19">
    <mergeCell ref="A3:S3"/>
    <mergeCell ref="A4:H4"/>
    <mergeCell ref="I5:S5"/>
    <mergeCell ref="N6:S6"/>
    <mergeCell ref="A16:G16"/>
    <mergeCell ref="A17:S17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2"/>
  <sheetViews>
    <sheetView showZeros="0" topLeftCell="D1" workbookViewId="0">
      <pane ySplit="1" topLeftCell="A2" activePane="bottomLeft" state="frozen"/>
      <selection/>
      <selection pane="bottomLeft" activeCell="F13" sqref="F13"/>
    </sheetView>
  </sheetViews>
  <sheetFormatPr defaultColWidth="9.13333333333333" defaultRowHeight="14.25" customHeight="1"/>
  <cols>
    <col min="1" max="5" width="39.1333333333333" customWidth="1"/>
    <col min="6" max="6" width="27.6" customWidth="1"/>
    <col min="7" max="7" width="28.6" customWidth="1"/>
    <col min="8" max="8" width="28.1333333333333" customWidth="1"/>
    <col min="9" max="9" width="39.1333333333333" customWidth="1"/>
    <col min="10" max="18" width="20.4" customWidth="1"/>
    <col min="19" max="20" width="20.2666666666667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84"/>
      <c r="B2" s="85"/>
      <c r="C2" s="85"/>
      <c r="D2" s="85"/>
      <c r="E2" s="85"/>
      <c r="F2" s="85"/>
      <c r="G2" s="85"/>
      <c r="H2" s="84"/>
      <c r="I2" s="84"/>
      <c r="J2" s="84"/>
      <c r="K2" s="84"/>
      <c r="L2" s="84"/>
      <c r="M2" s="84"/>
      <c r="N2" s="86"/>
      <c r="O2" s="84"/>
      <c r="P2" s="84"/>
      <c r="Q2" s="85"/>
      <c r="R2" s="84"/>
      <c r="S2" s="87"/>
      <c r="T2" s="87" t="s">
        <v>394</v>
      </c>
    </row>
    <row r="3" ht="41.25" customHeight="1" spans="1:20">
      <c r="A3" s="75" t="str">
        <f>"2026"&amp;"年部门政府购买服务预算表"</f>
        <v>2026年部门政府购买服务预算表</v>
      </c>
      <c r="B3" s="68"/>
      <c r="C3" s="68"/>
      <c r="D3" s="68"/>
      <c r="E3" s="68"/>
      <c r="F3" s="68"/>
      <c r="G3" s="68"/>
      <c r="H3" s="88"/>
      <c r="I3" s="88"/>
      <c r="J3" s="88"/>
      <c r="K3" s="88"/>
      <c r="L3" s="88"/>
      <c r="M3" s="88"/>
      <c r="N3" s="89"/>
      <c r="O3" s="88"/>
      <c r="P3" s="88"/>
      <c r="Q3" s="68"/>
      <c r="R3" s="88"/>
      <c r="S3" s="89"/>
      <c r="T3" s="68"/>
    </row>
    <row r="4" ht="22.5" customHeight="1" spans="1:20">
      <c r="A4" s="76" t="str">
        <f>"单位名称："&amp;"昆明市五华区龙翔街道社区卫生服务中心"</f>
        <v>单位名称：昆明市五华区龙翔街道社区卫生服务中心</v>
      </c>
      <c r="B4" s="90"/>
      <c r="C4" s="90"/>
      <c r="D4" s="90"/>
      <c r="E4" s="90"/>
      <c r="F4" s="90"/>
      <c r="G4" s="90"/>
      <c r="H4" s="77"/>
      <c r="I4" s="77"/>
      <c r="J4" s="77"/>
      <c r="K4" s="77"/>
      <c r="L4" s="77"/>
      <c r="M4" s="77"/>
      <c r="N4" s="86"/>
      <c r="O4" s="84"/>
      <c r="P4" s="84"/>
      <c r="Q4" s="85"/>
      <c r="R4" s="84"/>
      <c r="S4" s="91"/>
      <c r="T4" s="87" t="s">
        <v>1</v>
      </c>
    </row>
    <row r="5" ht="24" customHeight="1" spans="1:20">
      <c r="A5" s="10" t="s">
        <v>179</v>
      </c>
      <c r="B5" s="92" t="s">
        <v>180</v>
      </c>
      <c r="C5" s="92" t="s">
        <v>372</v>
      </c>
      <c r="D5" s="92" t="s">
        <v>395</v>
      </c>
      <c r="E5" s="92" t="s">
        <v>396</v>
      </c>
      <c r="F5" s="92" t="s">
        <v>397</v>
      </c>
      <c r="G5" s="92" t="s">
        <v>398</v>
      </c>
      <c r="H5" s="93" t="s">
        <v>399</v>
      </c>
      <c r="I5" s="93" t="s">
        <v>400</v>
      </c>
      <c r="J5" s="94" t="s">
        <v>187</v>
      </c>
      <c r="K5" s="94"/>
      <c r="L5" s="94"/>
      <c r="M5" s="94"/>
      <c r="N5" s="95"/>
      <c r="O5" s="94"/>
      <c r="P5" s="94"/>
      <c r="Q5" s="96"/>
      <c r="R5" s="94"/>
      <c r="S5" s="95"/>
      <c r="T5" s="79"/>
    </row>
    <row r="6" ht="24" customHeight="1" spans="1:20">
      <c r="A6" s="15"/>
      <c r="B6" s="97"/>
      <c r="C6" s="97"/>
      <c r="D6" s="97"/>
      <c r="E6" s="97"/>
      <c r="F6" s="97"/>
      <c r="G6" s="97"/>
      <c r="H6" s="98"/>
      <c r="I6" s="98"/>
      <c r="J6" s="98" t="s">
        <v>55</v>
      </c>
      <c r="K6" s="98" t="s">
        <v>58</v>
      </c>
      <c r="L6" s="98" t="s">
        <v>378</v>
      </c>
      <c r="M6" s="98" t="s">
        <v>379</v>
      </c>
      <c r="N6" s="99" t="s">
        <v>380</v>
      </c>
      <c r="O6" s="100" t="s">
        <v>381</v>
      </c>
      <c r="P6" s="100"/>
      <c r="Q6" s="101"/>
      <c r="R6" s="100"/>
      <c r="S6" s="102"/>
      <c r="T6" s="103"/>
    </row>
    <row r="7" ht="54" customHeight="1" spans="1:20">
      <c r="A7" s="17"/>
      <c r="B7" s="103"/>
      <c r="C7" s="103"/>
      <c r="D7" s="103"/>
      <c r="E7" s="103"/>
      <c r="F7" s="103"/>
      <c r="G7" s="103"/>
      <c r="H7" s="104"/>
      <c r="I7" s="104"/>
      <c r="J7" s="104"/>
      <c r="K7" s="104" t="s">
        <v>57</v>
      </c>
      <c r="L7" s="104"/>
      <c r="M7" s="104"/>
      <c r="N7" s="105"/>
      <c r="O7" s="104" t="s">
        <v>57</v>
      </c>
      <c r="P7" s="104" t="s">
        <v>64</v>
      </c>
      <c r="Q7" s="103" t="s">
        <v>65</v>
      </c>
      <c r="R7" s="104" t="s">
        <v>66</v>
      </c>
      <c r="S7" s="105" t="s">
        <v>67</v>
      </c>
      <c r="T7" s="103" t="s">
        <v>68</v>
      </c>
    </row>
    <row r="8" ht="17.25" customHeight="1" spans="1:20">
      <c r="A8" s="28">
        <v>1</v>
      </c>
      <c r="B8" s="103">
        <v>2</v>
      </c>
      <c r="C8" s="28">
        <v>3</v>
      </c>
      <c r="D8" s="28">
        <v>4</v>
      </c>
      <c r="E8" s="103">
        <v>5</v>
      </c>
      <c r="F8" s="28">
        <v>6</v>
      </c>
      <c r="G8" s="28">
        <v>7</v>
      </c>
      <c r="H8" s="103">
        <v>8</v>
      </c>
      <c r="I8" s="28">
        <v>9</v>
      </c>
      <c r="J8" s="28">
        <v>10</v>
      </c>
      <c r="K8" s="103">
        <v>11</v>
      </c>
      <c r="L8" s="28">
        <v>12</v>
      </c>
      <c r="M8" s="28">
        <v>13</v>
      </c>
      <c r="N8" s="103">
        <v>14</v>
      </c>
      <c r="O8" s="28">
        <v>15</v>
      </c>
      <c r="P8" s="28">
        <v>16</v>
      </c>
      <c r="Q8" s="103">
        <v>17</v>
      </c>
      <c r="R8" s="28">
        <v>18</v>
      </c>
      <c r="S8" s="28">
        <v>19</v>
      </c>
      <c r="T8" s="28">
        <v>20</v>
      </c>
    </row>
    <row r="9" ht="21" customHeight="1" spans="1:20">
      <c r="A9" s="106"/>
      <c r="B9" s="107"/>
      <c r="C9" s="107"/>
      <c r="D9" s="107"/>
      <c r="E9" s="107"/>
      <c r="F9" s="107"/>
      <c r="G9" s="107"/>
      <c r="H9" s="108"/>
      <c r="I9" s="108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ht="21" customHeight="1" spans="1:20">
      <c r="A10" s="109" t="s">
        <v>169</v>
      </c>
      <c r="B10" s="110"/>
      <c r="C10" s="110"/>
      <c r="D10" s="110"/>
      <c r="E10" s="110"/>
      <c r="F10" s="110"/>
      <c r="G10" s="110"/>
      <c r="H10" s="111"/>
      <c r="I10" s="112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</row>
    <row r="12" customHeight="1" spans="1:20">
      <c r="A12" s="37" t="s">
        <v>401</v>
      </c>
      <c r="B12" s="38"/>
    </row>
  </sheetData>
  <mergeCells count="20">
    <mergeCell ref="A3:T3"/>
    <mergeCell ref="A4:I4"/>
    <mergeCell ref="J5:T5"/>
    <mergeCell ref="O6:T6"/>
    <mergeCell ref="A10:I10"/>
    <mergeCell ref="A12:B12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11"/>
  <sheetViews>
    <sheetView showZeros="0" workbookViewId="0">
      <pane ySplit="1" topLeftCell="A2" activePane="bottomLeft" state="frozen"/>
      <selection/>
      <selection pane="bottomLeft" activeCell="A11" sqref="A11:B11"/>
    </sheetView>
  </sheetViews>
  <sheetFormatPr defaultColWidth="9.13333333333333" defaultRowHeight="14.25" customHeight="1" outlineLevelCol="4"/>
  <cols>
    <col min="1" max="1" width="37.6666666666667" customWidth="1"/>
    <col min="2" max="5" width="20" customWidth="1"/>
  </cols>
  <sheetData>
    <row r="1" customHeight="1" spans="1:5">
      <c r="A1" s="1"/>
      <c r="B1" s="1"/>
      <c r="C1" s="1"/>
      <c r="D1" s="1"/>
      <c r="E1" s="1"/>
    </row>
    <row r="2" ht="17.25" customHeight="1" spans="1:5">
      <c r="D2" s="74"/>
      <c r="E2" s="3" t="s">
        <v>402</v>
      </c>
    </row>
    <row r="3" ht="41.25" customHeight="1" spans="1:5">
      <c r="A3" s="75" t="str">
        <f>"2026"&amp;"年市对下转移支付预算表"</f>
        <v>2026年市对下转移支付预算表</v>
      </c>
      <c r="B3" s="4"/>
      <c r="C3" s="4"/>
      <c r="D3" s="4"/>
      <c r="E3" s="68"/>
    </row>
    <row r="4" ht="18" customHeight="1" spans="1:5">
      <c r="A4" s="76" t="str">
        <f>"单位名称："&amp;"昆明市五华区龙翔街道社区卫生服务中心"</f>
        <v>单位名称：昆明市五华区龙翔街道社区卫生服务中心</v>
      </c>
      <c r="B4" s="77"/>
      <c r="C4" s="77"/>
      <c r="D4" s="78"/>
      <c r="E4" s="8" t="s">
        <v>1</v>
      </c>
    </row>
    <row r="5" ht="19.5" customHeight="1" spans="1:5">
      <c r="A5" s="26" t="s">
        <v>403</v>
      </c>
      <c r="B5" s="11" t="s">
        <v>187</v>
      </c>
      <c r="C5" s="12"/>
      <c r="D5" s="12"/>
      <c r="E5" s="79"/>
    </row>
    <row r="6" ht="40.5" customHeight="1" spans="1:5">
      <c r="A6" s="28"/>
      <c r="B6" s="27" t="s">
        <v>55</v>
      </c>
      <c r="C6" s="10" t="s">
        <v>58</v>
      </c>
      <c r="D6" s="80" t="s">
        <v>378</v>
      </c>
      <c r="E6" s="81" t="s">
        <v>404</v>
      </c>
    </row>
    <row r="7" ht="19.5" customHeight="1" spans="1:5">
      <c r="A7" s="18">
        <v>1</v>
      </c>
      <c r="B7" s="18">
        <v>2</v>
      </c>
      <c r="C7" s="18">
        <v>3</v>
      </c>
      <c r="D7" s="82">
        <v>4</v>
      </c>
      <c r="E7" s="29">
        <v>5</v>
      </c>
    </row>
    <row r="8" ht="19.5" customHeight="1" spans="1:5">
      <c r="A8" s="30"/>
      <c r="B8" s="83"/>
      <c r="C8" s="83"/>
      <c r="D8" s="83"/>
      <c r="E8" s="83"/>
    </row>
    <row r="9" ht="19.5" customHeight="1" spans="1:5">
      <c r="A9" s="71"/>
      <c r="B9" s="83"/>
      <c r="C9" s="83"/>
      <c r="D9" s="83"/>
      <c r="E9" s="83"/>
    </row>
    <row r="11" customHeight="1" spans="1:5">
      <c r="A11" s="37" t="s">
        <v>405</v>
      </c>
      <c r="B11" s="38"/>
    </row>
  </sheetData>
  <mergeCells count="5">
    <mergeCell ref="A3:E3"/>
    <mergeCell ref="A4:D4"/>
    <mergeCell ref="B5:D5"/>
    <mergeCell ref="A11:B11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1"/>
  <sheetViews>
    <sheetView showZeros="0" tabSelected="1" workbookViewId="0">
      <pane ySplit="1" topLeftCell="A2" activePane="bottomLeft" state="frozen"/>
      <selection/>
      <selection pane="bottomLeft" activeCell="G35" sqref="G35"/>
    </sheetView>
  </sheetViews>
  <sheetFormatPr defaultColWidth="9.13333333333333" defaultRowHeight="12" customHeight="1"/>
  <cols>
    <col min="1" max="1" width="34.2666666666667" customWidth="1"/>
    <col min="2" max="2" width="29" customWidth="1"/>
    <col min="3" max="5" width="23.6" customWidth="1"/>
    <col min="6" max="6" width="11.2666666666667" customWidth="1"/>
    <col min="7" max="7" width="25.1333333333333" customWidth="1"/>
    <col min="8" max="8" width="15.6" customWidth="1"/>
    <col min="9" max="9" width="13.4" customWidth="1"/>
    <col min="10" max="10" width="18.8666666666667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:10">
      <c r="J2" s="3" t="s">
        <v>406</v>
      </c>
    </row>
    <row r="3" ht="41.25" customHeight="1" spans="1:10">
      <c r="A3" s="67" t="str">
        <f>"2026"&amp;"年市对下转移支付绩效目标表"</f>
        <v>2026年市对下转移支付绩效目标表</v>
      </c>
      <c r="B3" s="4"/>
      <c r="C3" s="4"/>
      <c r="D3" s="4"/>
      <c r="E3" s="4"/>
      <c r="F3" s="68"/>
      <c r="G3" s="4"/>
      <c r="H3" s="68"/>
      <c r="I3" s="68"/>
      <c r="J3" s="4"/>
    </row>
    <row r="4" ht="17.25" customHeight="1" spans="1:10">
      <c r="A4" s="5" t="str">
        <f>"单位名称："&amp;"昆明市五华区龙翔街道社区卫生服务中心"</f>
        <v>单位名称：昆明市五华区龙翔街道社区卫生服务中心</v>
      </c>
    </row>
    <row r="5" ht="44.25" customHeight="1" spans="1:10">
      <c r="A5" s="69" t="s">
        <v>403</v>
      </c>
      <c r="B5" s="69" t="s">
        <v>252</v>
      </c>
      <c r="C5" s="69" t="s">
        <v>253</v>
      </c>
      <c r="D5" s="69" t="s">
        <v>254</v>
      </c>
      <c r="E5" s="69" t="s">
        <v>255</v>
      </c>
      <c r="F5" s="70" t="s">
        <v>256</v>
      </c>
      <c r="G5" s="69" t="s">
        <v>257</v>
      </c>
      <c r="H5" s="70" t="s">
        <v>258</v>
      </c>
      <c r="I5" s="70" t="s">
        <v>259</v>
      </c>
      <c r="J5" s="69" t="s">
        <v>260</v>
      </c>
    </row>
    <row r="6" ht="14.25" customHeight="1" spans="1:10">
      <c r="A6" s="69">
        <v>1</v>
      </c>
      <c r="B6" s="69">
        <v>2</v>
      </c>
      <c r="C6" s="69">
        <v>3</v>
      </c>
      <c r="D6" s="69">
        <v>4</v>
      </c>
      <c r="E6" s="69">
        <v>5</v>
      </c>
      <c r="F6" s="70">
        <v>6</v>
      </c>
      <c r="G6" s="69">
        <v>7</v>
      </c>
      <c r="H6" s="70">
        <v>8</v>
      </c>
      <c r="I6" s="70">
        <v>9</v>
      </c>
      <c r="J6" s="69">
        <v>10</v>
      </c>
    </row>
    <row r="7" ht="42" customHeight="1" spans="1:10">
      <c r="A7" s="30"/>
      <c r="B7" s="71"/>
      <c r="C7" s="71"/>
      <c r="D7" s="71"/>
      <c r="E7" s="72"/>
      <c r="F7" s="73"/>
      <c r="G7" s="72"/>
      <c r="H7" s="73"/>
      <c r="I7" s="73"/>
      <c r="J7" s="72"/>
    </row>
    <row r="8" ht="42" customHeight="1" spans="1:10">
      <c r="A8" s="30"/>
      <c r="B8" s="19"/>
      <c r="C8" s="19"/>
      <c r="D8" s="19"/>
      <c r="E8" s="30"/>
      <c r="F8" s="19"/>
      <c r="G8" s="30"/>
      <c r="H8" s="19"/>
      <c r="I8" s="19"/>
      <c r="J8" s="30"/>
    </row>
    <row r="11" customHeight="1" spans="1:10">
      <c r="A11" s="37" t="s">
        <v>407</v>
      </c>
      <c r="B11" s="38"/>
    </row>
  </sheetData>
  <mergeCells count="3">
    <mergeCell ref="A3:J3"/>
    <mergeCell ref="A4:H4"/>
    <mergeCell ref="A11:B11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57"/>
  <sheetViews>
    <sheetView showZeros="0" workbookViewId="0">
      <pane ySplit="1" topLeftCell="A3" activePane="bottomLeft" state="frozen"/>
      <selection/>
      <selection pane="bottomLeft" activeCell="B45" sqref="B45"/>
    </sheetView>
  </sheetViews>
  <sheetFormatPr defaultColWidth="10.4" defaultRowHeight="14.25" customHeight="1"/>
  <cols>
    <col min="1" max="1" width="19" customWidth="1"/>
    <col min="2" max="2" width="30.4666666666667" customWidth="1"/>
    <col min="3" max="3" width="15.6" customWidth="1"/>
    <col min="4" max="4" width="27.4" customWidth="1"/>
    <col min="5" max="5" width="27.6" customWidth="1"/>
    <col min="6" max="6" width="7.86666666666667" customWidth="1"/>
    <col min="7" max="7" width="14.1333333333333" customWidth="1"/>
    <col min="8" max="8" width="20.6" customWidth="1"/>
    <col min="9" max="9" width="26.2666666666667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40" t="s">
        <v>408</v>
      </c>
      <c r="B2" s="41"/>
      <c r="C2" s="41"/>
      <c r="D2" s="42"/>
      <c r="E2" s="42"/>
      <c r="F2" s="42"/>
      <c r="G2" s="41"/>
      <c r="H2" s="41"/>
      <c r="I2" s="42"/>
    </row>
    <row r="3" ht="41.25" customHeight="1" spans="1:9">
      <c r="A3" s="43" t="str">
        <f>"2026"&amp;"年新增资产配置预算表"</f>
        <v>2026年新增资产配置预算表</v>
      </c>
      <c r="B3" s="44"/>
      <c r="C3" s="44"/>
      <c r="D3" s="45"/>
      <c r="E3" s="45"/>
      <c r="F3" s="45"/>
      <c r="G3" s="44"/>
      <c r="H3" s="44"/>
      <c r="I3" s="45"/>
    </row>
    <row r="4" customHeight="1" spans="1:9">
      <c r="A4" s="46" t="str">
        <f>"单位名称："&amp;"昆明市五华区龙翔街道社区卫生服务中心"</f>
        <v>单位名称：昆明市五华区龙翔街道社区卫生服务中心</v>
      </c>
      <c r="B4" s="47"/>
      <c r="C4" s="47"/>
      <c r="D4" s="48"/>
      <c r="F4" s="45"/>
      <c r="G4" s="44"/>
      <c r="H4" s="44"/>
      <c r="I4" s="49" t="s">
        <v>1</v>
      </c>
    </row>
    <row r="5" ht="28.5" customHeight="1" spans="1:9">
      <c r="A5" s="50" t="s">
        <v>179</v>
      </c>
      <c r="B5" s="51" t="s">
        <v>180</v>
      </c>
      <c r="C5" s="52" t="s">
        <v>409</v>
      </c>
      <c r="D5" s="50" t="s">
        <v>410</v>
      </c>
      <c r="E5" s="50" t="s">
        <v>411</v>
      </c>
      <c r="F5" s="50" t="s">
        <v>412</v>
      </c>
      <c r="G5" s="51" t="s">
        <v>413</v>
      </c>
      <c r="H5" s="29"/>
      <c r="I5" s="50"/>
    </row>
    <row r="6" ht="21" customHeight="1" spans="1:9">
      <c r="A6" s="52"/>
      <c r="B6" s="53"/>
      <c r="C6" s="53"/>
      <c r="D6" s="54"/>
      <c r="E6" s="53"/>
      <c r="F6" s="53"/>
      <c r="G6" s="51" t="s">
        <v>376</v>
      </c>
      <c r="H6" s="51" t="s">
        <v>414</v>
      </c>
      <c r="I6" s="51" t="s">
        <v>415</v>
      </c>
    </row>
    <row r="7" s="39" customFormat="1" ht="17.25" customHeight="1" spans="1:9">
      <c r="A7" s="55">
        <v>1</v>
      </c>
      <c r="B7" s="56">
        <v>2</v>
      </c>
      <c r="C7" s="57">
        <v>3</v>
      </c>
      <c r="D7" s="55">
        <v>4</v>
      </c>
      <c r="E7" s="56">
        <v>5</v>
      </c>
      <c r="F7" s="57">
        <v>6</v>
      </c>
      <c r="G7" s="55">
        <v>7</v>
      </c>
      <c r="H7" s="56">
        <v>8</v>
      </c>
      <c r="I7" s="57">
        <v>9</v>
      </c>
    </row>
    <row r="8" ht="19.5" customHeight="1" spans="1:9">
      <c r="A8" s="58" t="s">
        <v>197</v>
      </c>
      <c r="B8" s="33" t="s">
        <v>198</v>
      </c>
      <c r="C8" s="59" t="s">
        <v>416</v>
      </c>
      <c r="D8" s="59" t="s">
        <v>417</v>
      </c>
      <c r="E8" s="59" t="s">
        <v>418</v>
      </c>
      <c r="F8" s="59" t="s">
        <v>389</v>
      </c>
      <c r="G8" s="60">
        <v>1</v>
      </c>
      <c r="H8" s="60">
        <v>10000</v>
      </c>
      <c r="I8" s="60">
        <v>10000</v>
      </c>
    </row>
    <row r="9" ht="19.5" customHeight="1" spans="1:9">
      <c r="A9" s="58" t="s">
        <v>197</v>
      </c>
      <c r="B9" s="33" t="s">
        <v>198</v>
      </c>
      <c r="C9" s="59" t="s">
        <v>419</v>
      </c>
      <c r="D9" s="59" t="s">
        <v>420</v>
      </c>
      <c r="E9" s="59" t="s">
        <v>421</v>
      </c>
      <c r="F9" s="59" t="s">
        <v>422</v>
      </c>
      <c r="G9" s="60">
        <v>1</v>
      </c>
      <c r="H9" s="60">
        <v>20000</v>
      </c>
      <c r="I9" s="60">
        <v>20000</v>
      </c>
    </row>
    <row r="10" ht="19.5" customHeight="1" spans="1:9">
      <c r="A10" s="58" t="s">
        <v>197</v>
      </c>
      <c r="B10" s="33" t="s">
        <v>198</v>
      </c>
      <c r="C10" s="59" t="s">
        <v>416</v>
      </c>
      <c r="D10" s="59" t="s">
        <v>423</v>
      </c>
      <c r="E10" s="59" t="s">
        <v>424</v>
      </c>
      <c r="F10" s="59" t="s">
        <v>391</v>
      </c>
      <c r="G10" s="60">
        <v>7</v>
      </c>
      <c r="H10" s="60">
        <v>500</v>
      </c>
      <c r="I10" s="60">
        <v>3500</v>
      </c>
    </row>
    <row r="11" ht="19.5" customHeight="1" spans="1:9">
      <c r="A11" s="58" t="s">
        <v>197</v>
      </c>
      <c r="B11" s="33" t="s">
        <v>198</v>
      </c>
      <c r="C11" s="59" t="s">
        <v>419</v>
      </c>
      <c r="D11" s="59" t="s">
        <v>425</v>
      </c>
      <c r="E11" s="59" t="s">
        <v>426</v>
      </c>
      <c r="F11" s="59" t="s">
        <v>422</v>
      </c>
      <c r="G11" s="60">
        <v>1</v>
      </c>
      <c r="H11" s="60">
        <v>10000</v>
      </c>
      <c r="I11" s="60">
        <v>10000</v>
      </c>
    </row>
    <row r="12" ht="19.5" customHeight="1" spans="1:9">
      <c r="A12" s="58" t="s">
        <v>197</v>
      </c>
      <c r="B12" s="33" t="s">
        <v>198</v>
      </c>
      <c r="C12" s="59" t="s">
        <v>419</v>
      </c>
      <c r="D12" s="59" t="s">
        <v>420</v>
      </c>
      <c r="E12" s="59" t="s">
        <v>427</v>
      </c>
      <c r="F12" s="59" t="s">
        <v>422</v>
      </c>
      <c r="G12" s="60">
        <v>1</v>
      </c>
      <c r="H12" s="60">
        <v>10000</v>
      </c>
      <c r="I12" s="60">
        <v>10000</v>
      </c>
    </row>
    <row r="13" ht="19.5" customHeight="1" spans="1:9">
      <c r="A13" s="58" t="s">
        <v>197</v>
      </c>
      <c r="B13" s="33" t="s">
        <v>198</v>
      </c>
      <c r="C13" s="59" t="s">
        <v>416</v>
      </c>
      <c r="D13" s="59" t="s">
        <v>428</v>
      </c>
      <c r="E13" s="59" t="s">
        <v>388</v>
      </c>
      <c r="F13" s="59" t="s">
        <v>429</v>
      </c>
      <c r="G13" s="60">
        <v>5</v>
      </c>
      <c r="H13" s="60">
        <v>1200</v>
      </c>
      <c r="I13" s="60">
        <v>6000</v>
      </c>
    </row>
    <row r="14" ht="19.5" customHeight="1" spans="1:9">
      <c r="A14" s="58" t="s">
        <v>197</v>
      </c>
      <c r="B14" s="33" t="s">
        <v>198</v>
      </c>
      <c r="C14" s="59" t="s">
        <v>419</v>
      </c>
      <c r="D14" s="59" t="s">
        <v>420</v>
      </c>
      <c r="E14" s="59" t="s">
        <v>430</v>
      </c>
      <c r="F14" s="59" t="s">
        <v>422</v>
      </c>
      <c r="G14" s="60">
        <v>2</v>
      </c>
      <c r="H14" s="60">
        <v>1200</v>
      </c>
      <c r="I14" s="60">
        <v>2400</v>
      </c>
    </row>
    <row r="15" ht="19.5" customHeight="1" spans="1:9">
      <c r="A15" s="58" t="s">
        <v>197</v>
      </c>
      <c r="B15" s="33" t="s">
        <v>198</v>
      </c>
      <c r="C15" s="59" t="s">
        <v>419</v>
      </c>
      <c r="D15" s="59" t="s">
        <v>420</v>
      </c>
      <c r="E15" s="59" t="s">
        <v>431</v>
      </c>
      <c r="F15" s="61" t="s">
        <v>334</v>
      </c>
      <c r="G15" s="60">
        <v>2</v>
      </c>
      <c r="H15" s="60">
        <v>2800</v>
      </c>
      <c r="I15" s="60">
        <v>5600</v>
      </c>
    </row>
    <row r="16" ht="19.5" customHeight="1" spans="1:9">
      <c r="A16" s="58" t="s">
        <v>197</v>
      </c>
      <c r="B16" s="33" t="s">
        <v>198</v>
      </c>
      <c r="C16" s="59" t="s">
        <v>419</v>
      </c>
      <c r="D16" s="59" t="s">
        <v>432</v>
      </c>
      <c r="E16" s="59" t="s">
        <v>433</v>
      </c>
      <c r="F16" s="59" t="s">
        <v>422</v>
      </c>
      <c r="G16" s="60">
        <v>9</v>
      </c>
      <c r="H16" s="60">
        <v>5000</v>
      </c>
      <c r="I16" s="60">
        <v>45000</v>
      </c>
    </row>
    <row r="17" ht="19.5" customHeight="1" spans="1:9">
      <c r="A17" s="58" t="s">
        <v>197</v>
      </c>
      <c r="B17" s="33" t="s">
        <v>198</v>
      </c>
      <c r="C17" s="59" t="s">
        <v>416</v>
      </c>
      <c r="D17" s="59" t="s">
        <v>420</v>
      </c>
      <c r="E17" s="59" t="s">
        <v>434</v>
      </c>
      <c r="F17" s="61" t="s">
        <v>391</v>
      </c>
      <c r="G17" s="60">
        <v>10</v>
      </c>
      <c r="H17" s="60">
        <v>1200</v>
      </c>
      <c r="I17" s="60">
        <v>12000</v>
      </c>
    </row>
    <row r="18" ht="19.5" customHeight="1" spans="1:9">
      <c r="A18" s="58" t="s">
        <v>197</v>
      </c>
      <c r="B18" s="33" t="s">
        <v>198</v>
      </c>
      <c r="C18" s="59" t="s">
        <v>419</v>
      </c>
      <c r="D18" s="59" t="s">
        <v>435</v>
      </c>
      <c r="E18" s="59" t="s">
        <v>436</v>
      </c>
      <c r="F18" s="59" t="s">
        <v>422</v>
      </c>
      <c r="G18" s="60">
        <v>1</v>
      </c>
      <c r="H18" s="60">
        <v>5000</v>
      </c>
      <c r="I18" s="60">
        <v>5000</v>
      </c>
    </row>
    <row r="19" ht="19.5" customHeight="1" spans="1:9">
      <c r="A19" s="58" t="s">
        <v>197</v>
      </c>
      <c r="B19" s="33" t="s">
        <v>198</v>
      </c>
      <c r="C19" s="59" t="s">
        <v>419</v>
      </c>
      <c r="D19" s="59" t="s">
        <v>435</v>
      </c>
      <c r="E19" s="59" t="s">
        <v>437</v>
      </c>
      <c r="F19" s="59" t="s">
        <v>422</v>
      </c>
      <c r="G19" s="60">
        <v>1</v>
      </c>
      <c r="H19" s="60">
        <v>14800</v>
      </c>
      <c r="I19" s="60">
        <v>14800</v>
      </c>
    </row>
    <row r="20" ht="19.5" customHeight="1" spans="1:9">
      <c r="A20" s="58" t="s">
        <v>197</v>
      </c>
      <c r="B20" s="33" t="s">
        <v>198</v>
      </c>
      <c r="C20" s="59" t="s">
        <v>419</v>
      </c>
      <c r="D20" s="59" t="s">
        <v>435</v>
      </c>
      <c r="E20" s="59" t="s">
        <v>438</v>
      </c>
      <c r="F20" s="59" t="s">
        <v>422</v>
      </c>
      <c r="G20" s="60">
        <v>2</v>
      </c>
      <c r="H20" s="60">
        <v>2000</v>
      </c>
      <c r="I20" s="60">
        <v>4000</v>
      </c>
    </row>
    <row r="21" ht="19.5" customHeight="1" spans="1:9">
      <c r="A21" s="58" t="s">
        <v>197</v>
      </c>
      <c r="B21" s="33" t="s">
        <v>198</v>
      </c>
      <c r="C21" s="59" t="s">
        <v>419</v>
      </c>
      <c r="D21" s="59" t="s">
        <v>435</v>
      </c>
      <c r="E21" s="59" t="s">
        <v>439</v>
      </c>
      <c r="F21" s="59" t="s">
        <v>422</v>
      </c>
      <c r="G21" s="60">
        <v>1</v>
      </c>
      <c r="H21" s="60">
        <v>150000</v>
      </c>
      <c r="I21" s="60">
        <v>150000</v>
      </c>
    </row>
    <row r="22" ht="19.5" customHeight="1" spans="1:9">
      <c r="A22" s="58" t="s">
        <v>197</v>
      </c>
      <c r="B22" s="33" t="s">
        <v>198</v>
      </c>
      <c r="C22" s="59" t="s">
        <v>419</v>
      </c>
      <c r="D22" s="59" t="s">
        <v>435</v>
      </c>
      <c r="E22" s="59" t="s">
        <v>440</v>
      </c>
      <c r="F22" s="61" t="s">
        <v>441</v>
      </c>
      <c r="G22" s="60">
        <v>20</v>
      </c>
      <c r="H22" s="60">
        <v>260</v>
      </c>
      <c r="I22" s="60">
        <v>5200</v>
      </c>
    </row>
    <row r="23" ht="19.5" customHeight="1" spans="1:9">
      <c r="A23" s="58" t="s">
        <v>197</v>
      </c>
      <c r="B23" s="33" t="s">
        <v>198</v>
      </c>
      <c r="C23" s="59" t="s">
        <v>419</v>
      </c>
      <c r="D23" s="59" t="s">
        <v>435</v>
      </c>
      <c r="E23" s="59" t="s">
        <v>442</v>
      </c>
      <c r="F23" s="61" t="s">
        <v>389</v>
      </c>
      <c r="G23" s="60">
        <v>1</v>
      </c>
      <c r="H23" s="60">
        <v>1500</v>
      </c>
      <c r="I23" s="60">
        <v>1500</v>
      </c>
    </row>
    <row r="24" ht="19.5" customHeight="1" spans="1:9">
      <c r="A24" s="58" t="s">
        <v>197</v>
      </c>
      <c r="B24" s="33" t="s">
        <v>198</v>
      </c>
      <c r="C24" s="59" t="s">
        <v>419</v>
      </c>
      <c r="D24" s="59" t="s">
        <v>435</v>
      </c>
      <c r="E24" s="59" t="s">
        <v>443</v>
      </c>
      <c r="F24" s="61" t="s">
        <v>389</v>
      </c>
      <c r="G24" s="60">
        <v>10</v>
      </c>
      <c r="H24" s="60">
        <v>800</v>
      </c>
      <c r="I24" s="60">
        <v>8000</v>
      </c>
    </row>
    <row r="25" ht="19.5" customHeight="1" spans="1:9">
      <c r="A25" s="58" t="s">
        <v>197</v>
      </c>
      <c r="B25" s="33" t="s">
        <v>198</v>
      </c>
      <c r="C25" s="59" t="s">
        <v>419</v>
      </c>
      <c r="D25" s="59" t="s">
        <v>435</v>
      </c>
      <c r="E25" s="59" t="s">
        <v>444</v>
      </c>
      <c r="F25" s="59" t="s">
        <v>334</v>
      </c>
      <c r="G25" s="60">
        <v>1</v>
      </c>
      <c r="H25" s="60">
        <v>3000</v>
      </c>
      <c r="I25" s="60">
        <v>3000</v>
      </c>
    </row>
    <row r="26" ht="19.5" customHeight="1" spans="1:9">
      <c r="A26" s="58" t="s">
        <v>197</v>
      </c>
      <c r="B26" s="33" t="s">
        <v>198</v>
      </c>
      <c r="C26" s="59" t="s">
        <v>419</v>
      </c>
      <c r="D26" s="59" t="s">
        <v>435</v>
      </c>
      <c r="E26" s="59" t="s">
        <v>445</v>
      </c>
      <c r="F26" s="59" t="s">
        <v>334</v>
      </c>
      <c r="G26" s="60">
        <v>2</v>
      </c>
      <c r="H26" s="60">
        <v>300</v>
      </c>
      <c r="I26" s="60">
        <v>600</v>
      </c>
    </row>
    <row r="27" ht="19.5" customHeight="1" spans="1:9">
      <c r="A27" s="58" t="s">
        <v>197</v>
      </c>
      <c r="B27" s="33" t="s">
        <v>198</v>
      </c>
      <c r="C27" s="59" t="s">
        <v>419</v>
      </c>
      <c r="D27" s="59" t="s">
        <v>435</v>
      </c>
      <c r="E27" s="59" t="s">
        <v>446</v>
      </c>
      <c r="F27" s="59" t="s">
        <v>422</v>
      </c>
      <c r="G27" s="60">
        <v>2</v>
      </c>
      <c r="H27" s="60">
        <v>1000</v>
      </c>
      <c r="I27" s="60">
        <v>2000</v>
      </c>
    </row>
    <row r="28" ht="19.5" customHeight="1" spans="1:9">
      <c r="A28" s="58" t="s">
        <v>197</v>
      </c>
      <c r="B28" s="33" t="s">
        <v>198</v>
      </c>
      <c r="C28" s="59" t="s">
        <v>419</v>
      </c>
      <c r="D28" s="59" t="s">
        <v>435</v>
      </c>
      <c r="E28" s="59" t="s">
        <v>447</v>
      </c>
      <c r="F28" s="59" t="s">
        <v>422</v>
      </c>
      <c r="G28" s="60">
        <v>2</v>
      </c>
      <c r="H28" s="60">
        <v>1500</v>
      </c>
      <c r="I28" s="60">
        <v>3000</v>
      </c>
    </row>
    <row r="29" ht="19.5" customHeight="1" spans="1:9">
      <c r="A29" s="58" t="s">
        <v>197</v>
      </c>
      <c r="B29" s="33" t="s">
        <v>198</v>
      </c>
      <c r="C29" s="59" t="s">
        <v>419</v>
      </c>
      <c r="D29" s="59" t="s">
        <v>435</v>
      </c>
      <c r="E29" s="59" t="s">
        <v>448</v>
      </c>
      <c r="F29" s="59" t="s">
        <v>422</v>
      </c>
      <c r="G29" s="60">
        <v>1</v>
      </c>
      <c r="H29" s="60">
        <v>20000</v>
      </c>
      <c r="I29" s="60">
        <v>20000</v>
      </c>
    </row>
    <row r="30" ht="19.5" customHeight="1" spans="1:9">
      <c r="A30" s="58" t="s">
        <v>197</v>
      </c>
      <c r="B30" s="33" t="s">
        <v>198</v>
      </c>
      <c r="C30" s="59" t="s">
        <v>419</v>
      </c>
      <c r="D30" s="59" t="s">
        <v>435</v>
      </c>
      <c r="E30" s="59" t="s">
        <v>449</v>
      </c>
      <c r="F30" s="59" t="s">
        <v>422</v>
      </c>
      <c r="G30" s="60">
        <v>1</v>
      </c>
      <c r="H30" s="60">
        <v>9000</v>
      </c>
      <c r="I30" s="60">
        <v>9000</v>
      </c>
    </row>
    <row r="31" ht="19.5" customHeight="1" spans="1:9">
      <c r="A31" s="58" t="s">
        <v>197</v>
      </c>
      <c r="B31" s="33" t="s">
        <v>198</v>
      </c>
      <c r="C31" s="59" t="s">
        <v>419</v>
      </c>
      <c r="D31" s="59" t="s">
        <v>435</v>
      </c>
      <c r="E31" s="59" t="s">
        <v>450</v>
      </c>
      <c r="F31" s="59" t="s">
        <v>422</v>
      </c>
      <c r="G31" s="60">
        <v>1</v>
      </c>
      <c r="H31" s="60">
        <v>15000</v>
      </c>
      <c r="I31" s="60">
        <v>15000</v>
      </c>
    </row>
    <row r="32" ht="19.5" customHeight="1" spans="1:9">
      <c r="A32" s="58" t="s">
        <v>197</v>
      </c>
      <c r="B32" s="33" t="s">
        <v>198</v>
      </c>
      <c r="C32" s="59" t="s">
        <v>419</v>
      </c>
      <c r="D32" s="59" t="s">
        <v>435</v>
      </c>
      <c r="E32" s="59" t="s">
        <v>451</v>
      </c>
      <c r="F32" s="59" t="s">
        <v>422</v>
      </c>
      <c r="G32" s="60">
        <v>1</v>
      </c>
      <c r="H32" s="60">
        <v>3000</v>
      </c>
      <c r="I32" s="60">
        <v>3000</v>
      </c>
    </row>
    <row r="33" ht="19.5" customHeight="1" spans="1:9">
      <c r="A33" s="58" t="s">
        <v>197</v>
      </c>
      <c r="B33" s="33" t="s">
        <v>198</v>
      </c>
      <c r="C33" s="59" t="s">
        <v>419</v>
      </c>
      <c r="D33" s="59" t="s">
        <v>435</v>
      </c>
      <c r="E33" s="59" t="s">
        <v>452</v>
      </c>
      <c r="F33" s="59" t="s">
        <v>453</v>
      </c>
      <c r="G33" s="60">
        <v>1</v>
      </c>
      <c r="H33" s="60">
        <v>300000</v>
      </c>
      <c r="I33" s="60">
        <v>300000</v>
      </c>
    </row>
    <row r="34" ht="19.5" customHeight="1" spans="1:9">
      <c r="A34" s="58" t="s">
        <v>197</v>
      </c>
      <c r="B34" s="33" t="s">
        <v>198</v>
      </c>
      <c r="C34" s="59" t="s">
        <v>419</v>
      </c>
      <c r="D34" s="59" t="s">
        <v>435</v>
      </c>
      <c r="E34" s="59" t="s">
        <v>454</v>
      </c>
      <c r="F34" s="59" t="s">
        <v>422</v>
      </c>
      <c r="G34" s="60">
        <v>1</v>
      </c>
      <c r="H34" s="60">
        <v>10000</v>
      </c>
      <c r="I34" s="60">
        <v>10000</v>
      </c>
    </row>
    <row r="35" ht="19.5" customHeight="1" spans="1:9">
      <c r="A35" s="58" t="s">
        <v>197</v>
      </c>
      <c r="B35" s="33" t="s">
        <v>198</v>
      </c>
      <c r="C35" s="59" t="s">
        <v>416</v>
      </c>
      <c r="D35" s="59" t="s">
        <v>423</v>
      </c>
      <c r="E35" s="59" t="s">
        <v>455</v>
      </c>
      <c r="F35" s="59" t="s">
        <v>334</v>
      </c>
      <c r="G35" s="60">
        <v>15</v>
      </c>
      <c r="H35" s="60">
        <v>1000</v>
      </c>
      <c r="I35" s="60">
        <v>15000</v>
      </c>
    </row>
    <row r="36" ht="19.5" customHeight="1" spans="1:9">
      <c r="A36" s="58" t="s">
        <v>197</v>
      </c>
      <c r="B36" s="33" t="s">
        <v>198</v>
      </c>
      <c r="C36" s="59" t="s">
        <v>419</v>
      </c>
      <c r="D36" s="59" t="s">
        <v>435</v>
      </c>
      <c r="E36" s="59" t="s">
        <v>456</v>
      </c>
      <c r="F36" s="59" t="s">
        <v>422</v>
      </c>
      <c r="G36" s="60">
        <v>1</v>
      </c>
      <c r="H36" s="60">
        <v>100000</v>
      </c>
      <c r="I36" s="60">
        <v>100000</v>
      </c>
    </row>
    <row r="37" ht="19.5" customHeight="1" spans="1:9">
      <c r="A37" s="58" t="s">
        <v>197</v>
      </c>
      <c r="B37" s="33" t="s">
        <v>198</v>
      </c>
      <c r="C37" s="59" t="s">
        <v>419</v>
      </c>
      <c r="D37" s="59" t="s">
        <v>435</v>
      </c>
      <c r="E37" s="59" t="s">
        <v>457</v>
      </c>
      <c r="F37" s="59" t="s">
        <v>422</v>
      </c>
      <c r="G37" s="60">
        <v>1</v>
      </c>
      <c r="H37" s="60">
        <v>150000</v>
      </c>
      <c r="I37" s="60">
        <v>150000</v>
      </c>
    </row>
    <row r="38" ht="19.5" customHeight="1" spans="1:9">
      <c r="A38" s="58" t="s">
        <v>197</v>
      </c>
      <c r="B38" s="33" t="s">
        <v>198</v>
      </c>
      <c r="C38" s="59" t="s">
        <v>419</v>
      </c>
      <c r="D38" s="59" t="s">
        <v>435</v>
      </c>
      <c r="E38" s="59" t="s">
        <v>458</v>
      </c>
      <c r="F38" s="59" t="s">
        <v>334</v>
      </c>
      <c r="G38" s="60">
        <v>1</v>
      </c>
      <c r="H38" s="60">
        <v>15000</v>
      </c>
      <c r="I38" s="60">
        <v>15000</v>
      </c>
    </row>
    <row r="39" ht="19.5" customHeight="1" spans="1:9">
      <c r="A39" s="58" t="s">
        <v>197</v>
      </c>
      <c r="B39" s="33" t="s">
        <v>198</v>
      </c>
      <c r="C39" s="59" t="s">
        <v>419</v>
      </c>
      <c r="D39" s="59" t="s">
        <v>435</v>
      </c>
      <c r="E39" s="59" t="s">
        <v>459</v>
      </c>
      <c r="F39" s="59" t="s">
        <v>422</v>
      </c>
      <c r="G39" s="60">
        <v>1</v>
      </c>
      <c r="H39" s="60">
        <v>20000</v>
      </c>
      <c r="I39" s="60">
        <v>20000</v>
      </c>
    </row>
    <row r="40" ht="19.5" customHeight="1" spans="1:9">
      <c r="A40" s="58" t="s">
        <v>197</v>
      </c>
      <c r="B40" s="33" t="s">
        <v>198</v>
      </c>
      <c r="C40" s="59" t="s">
        <v>419</v>
      </c>
      <c r="D40" s="59" t="s">
        <v>435</v>
      </c>
      <c r="E40" s="59" t="s">
        <v>460</v>
      </c>
      <c r="F40" s="59" t="s">
        <v>422</v>
      </c>
      <c r="G40" s="60">
        <v>6</v>
      </c>
      <c r="H40" s="60">
        <v>20000</v>
      </c>
      <c r="I40" s="60">
        <v>120000</v>
      </c>
    </row>
    <row r="41" ht="19.5" customHeight="1" spans="1:9">
      <c r="A41" s="58" t="s">
        <v>197</v>
      </c>
      <c r="B41" s="33" t="s">
        <v>198</v>
      </c>
      <c r="C41" s="59" t="s">
        <v>419</v>
      </c>
      <c r="D41" s="59" t="s">
        <v>435</v>
      </c>
      <c r="E41" s="59" t="s">
        <v>461</v>
      </c>
      <c r="F41" s="59" t="s">
        <v>422</v>
      </c>
      <c r="G41" s="60">
        <v>1</v>
      </c>
      <c r="H41" s="60">
        <v>30000</v>
      </c>
      <c r="I41" s="60">
        <v>30000</v>
      </c>
    </row>
    <row r="42" ht="19.5" customHeight="1" spans="1:9">
      <c r="A42" s="58" t="s">
        <v>197</v>
      </c>
      <c r="B42" s="33" t="s">
        <v>198</v>
      </c>
      <c r="C42" s="59" t="s">
        <v>419</v>
      </c>
      <c r="D42" s="59" t="s">
        <v>435</v>
      </c>
      <c r="E42" s="59" t="s">
        <v>462</v>
      </c>
      <c r="F42" s="59" t="s">
        <v>422</v>
      </c>
      <c r="G42" s="60">
        <v>1</v>
      </c>
      <c r="H42" s="60">
        <v>25000</v>
      </c>
      <c r="I42" s="60">
        <v>25000</v>
      </c>
    </row>
    <row r="43" ht="19.5" customHeight="1" spans="1:9">
      <c r="A43" s="58" t="s">
        <v>197</v>
      </c>
      <c r="B43" s="33" t="s">
        <v>198</v>
      </c>
      <c r="C43" s="59" t="s">
        <v>419</v>
      </c>
      <c r="D43" s="59" t="s">
        <v>435</v>
      </c>
      <c r="E43" s="59" t="s">
        <v>463</v>
      </c>
      <c r="F43" s="59" t="s">
        <v>422</v>
      </c>
      <c r="G43" s="60">
        <v>1</v>
      </c>
      <c r="H43" s="60">
        <v>40000</v>
      </c>
      <c r="I43" s="60">
        <v>40000</v>
      </c>
    </row>
    <row r="44" ht="19.5" customHeight="1" spans="1:9">
      <c r="A44" s="58" t="s">
        <v>197</v>
      </c>
      <c r="B44" s="33" t="s">
        <v>198</v>
      </c>
      <c r="C44" s="59" t="s">
        <v>419</v>
      </c>
      <c r="D44" s="59" t="s">
        <v>435</v>
      </c>
      <c r="E44" s="59" t="s">
        <v>464</v>
      </c>
      <c r="F44" s="59" t="s">
        <v>422</v>
      </c>
      <c r="G44" s="60">
        <v>1</v>
      </c>
      <c r="H44" s="60">
        <v>20000</v>
      </c>
      <c r="I44" s="60">
        <v>20000</v>
      </c>
    </row>
    <row r="45" ht="19.5" customHeight="1" spans="1:9">
      <c r="A45" s="58" t="s">
        <v>197</v>
      </c>
      <c r="B45" s="33" t="s">
        <v>198</v>
      </c>
      <c r="C45" s="59" t="s">
        <v>419</v>
      </c>
      <c r="D45" s="59" t="s">
        <v>435</v>
      </c>
      <c r="E45" s="59" t="s">
        <v>465</v>
      </c>
      <c r="F45" s="59" t="s">
        <v>422</v>
      </c>
      <c r="G45" s="60">
        <v>1</v>
      </c>
      <c r="H45" s="60">
        <v>5000</v>
      </c>
      <c r="I45" s="60">
        <v>5000</v>
      </c>
    </row>
    <row r="46" ht="19.5" customHeight="1" spans="1:9">
      <c r="A46" s="58" t="s">
        <v>197</v>
      </c>
      <c r="B46" s="33" t="s">
        <v>198</v>
      </c>
      <c r="C46" s="59" t="s">
        <v>419</v>
      </c>
      <c r="D46" s="59" t="s">
        <v>435</v>
      </c>
      <c r="E46" s="59" t="s">
        <v>466</v>
      </c>
      <c r="F46" s="59" t="s">
        <v>422</v>
      </c>
      <c r="G46" s="60">
        <v>1</v>
      </c>
      <c r="H46" s="60">
        <v>25000</v>
      </c>
      <c r="I46" s="60">
        <v>25000</v>
      </c>
    </row>
    <row r="47" ht="19.5" customHeight="1" spans="1:9">
      <c r="A47" s="58" t="s">
        <v>197</v>
      </c>
      <c r="B47" s="33" t="s">
        <v>198</v>
      </c>
      <c r="C47" s="59" t="s">
        <v>419</v>
      </c>
      <c r="D47" s="59" t="s">
        <v>435</v>
      </c>
      <c r="E47" s="59" t="s">
        <v>467</v>
      </c>
      <c r="F47" s="59" t="s">
        <v>422</v>
      </c>
      <c r="G47" s="60">
        <v>1</v>
      </c>
      <c r="H47" s="60">
        <v>25000</v>
      </c>
      <c r="I47" s="60">
        <v>25000</v>
      </c>
    </row>
    <row r="48" ht="19.5" customHeight="1" spans="1:9">
      <c r="A48" s="58" t="s">
        <v>197</v>
      </c>
      <c r="B48" s="33" t="s">
        <v>198</v>
      </c>
      <c r="C48" s="59" t="s">
        <v>419</v>
      </c>
      <c r="D48" s="59" t="s">
        <v>435</v>
      </c>
      <c r="E48" s="59" t="s">
        <v>468</v>
      </c>
      <c r="F48" s="59" t="s">
        <v>422</v>
      </c>
      <c r="G48" s="60">
        <v>1</v>
      </c>
      <c r="H48" s="60">
        <v>5000</v>
      </c>
      <c r="I48" s="60">
        <v>5000</v>
      </c>
    </row>
    <row r="49" ht="19.5" customHeight="1" spans="1:9">
      <c r="A49" s="58" t="s">
        <v>197</v>
      </c>
      <c r="B49" s="33" t="s">
        <v>198</v>
      </c>
      <c r="C49" s="59" t="s">
        <v>419</v>
      </c>
      <c r="D49" s="59" t="s">
        <v>435</v>
      </c>
      <c r="E49" s="59" t="s">
        <v>469</v>
      </c>
      <c r="F49" s="59" t="s">
        <v>422</v>
      </c>
      <c r="G49" s="60">
        <v>1</v>
      </c>
      <c r="H49" s="60">
        <v>50000</v>
      </c>
      <c r="I49" s="60">
        <v>50000</v>
      </c>
    </row>
    <row r="50" ht="19.5" customHeight="1" spans="1:9">
      <c r="A50" s="58" t="s">
        <v>197</v>
      </c>
      <c r="B50" s="33" t="s">
        <v>198</v>
      </c>
      <c r="C50" s="59" t="s">
        <v>419</v>
      </c>
      <c r="D50" s="59" t="s">
        <v>435</v>
      </c>
      <c r="E50" s="59" t="s">
        <v>470</v>
      </c>
      <c r="F50" s="59" t="s">
        <v>422</v>
      </c>
      <c r="G50" s="60">
        <v>1</v>
      </c>
      <c r="H50" s="60">
        <v>10000</v>
      </c>
      <c r="I50" s="60">
        <v>10000</v>
      </c>
    </row>
    <row r="51" ht="19.5" customHeight="1" spans="1:9">
      <c r="A51" s="58" t="s">
        <v>197</v>
      </c>
      <c r="B51" s="33" t="s">
        <v>198</v>
      </c>
      <c r="C51" s="59" t="s">
        <v>419</v>
      </c>
      <c r="D51" s="59" t="s">
        <v>435</v>
      </c>
      <c r="E51" s="61" t="s">
        <v>471</v>
      </c>
      <c r="F51" s="59" t="s">
        <v>422</v>
      </c>
      <c r="G51" s="60">
        <v>1</v>
      </c>
      <c r="H51" s="60">
        <v>30000</v>
      </c>
      <c r="I51" s="60">
        <v>30000</v>
      </c>
    </row>
    <row r="52" ht="19.5" customHeight="1" spans="1:9">
      <c r="A52" s="58" t="s">
        <v>197</v>
      </c>
      <c r="B52" s="33" t="s">
        <v>198</v>
      </c>
      <c r="C52" s="59" t="s">
        <v>419</v>
      </c>
      <c r="D52" s="59" t="s">
        <v>420</v>
      </c>
      <c r="E52" s="61" t="s">
        <v>472</v>
      </c>
      <c r="F52" s="59" t="s">
        <v>422</v>
      </c>
      <c r="G52" s="60">
        <v>1</v>
      </c>
      <c r="H52" s="60">
        <v>60000</v>
      </c>
      <c r="I52" s="60">
        <v>60000</v>
      </c>
    </row>
    <row r="53" ht="19.5" customHeight="1" spans="1:9">
      <c r="A53" s="58" t="s">
        <v>197</v>
      </c>
      <c r="B53" s="33" t="s">
        <v>198</v>
      </c>
      <c r="C53" s="59" t="s">
        <v>419</v>
      </c>
      <c r="D53" s="59" t="s">
        <v>435</v>
      </c>
      <c r="E53" s="61" t="s">
        <v>473</v>
      </c>
      <c r="F53" s="59" t="s">
        <v>422</v>
      </c>
      <c r="G53" s="60">
        <v>1</v>
      </c>
      <c r="H53" s="60">
        <v>60000</v>
      </c>
      <c r="I53" s="60">
        <v>60000</v>
      </c>
    </row>
    <row r="54" ht="19.5" customHeight="1" spans="1:9">
      <c r="A54" s="58" t="s">
        <v>197</v>
      </c>
      <c r="B54" s="33" t="s">
        <v>198</v>
      </c>
      <c r="C54" s="59" t="s">
        <v>419</v>
      </c>
      <c r="D54" s="59" t="s">
        <v>435</v>
      </c>
      <c r="E54" s="59" t="s">
        <v>474</v>
      </c>
      <c r="F54" s="59" t="s">
        <v>422</v>
      </c>
      <c r="G54" s="60">
        <v>1</v>
      </c>
      <c r="H54" s="60">
        <v>38000</v>
      </c>
      <c r="I54" s="60">
        <v>38000</v>
      </c>
    </row>
    <row r="55" ht="19.5" customHeight="1" spans="1:9">
      <c r="A55" s="58" t="s">
        <v>197</v>
      </c>
      <c r="B55" s="33" t="s">
        <v>198</v>
      </c>
      <c r="C55" s="61" t="s">
        <v>475</v>
      </c>
      <c r="D55" s="59" t="s">
        <v>476</v>
      </c>
      <c r="E55" s="59" t="s">
        <v>477</v>
      </c>
      <c r="F55" s="61" t="s">
        <v>453</v>
      </c>
      <c r="G55" s="60">
        <v>1</v>
      </c>
      <c r="H55" s="60">
        <v>50000</v>
      </c>
      <c r="I55" s="60">
        <v>50000</v>
      </c>
    </row>
    <row r="56" ht="19.5" customHeight="1" spans="1:9">
      <c r="A56" s="58" t="s">
        <v>197</v>
      </c>
      <c r="B56" s="33" t="s">
        <v>198</v>
      </c>
      <c r="C56" s="59" t="s">
        <v>419</v>
      </c>
      <c r="D56" s="59" t="s">
        <v>435</v>
      </c>
      <c r="E56" s="61" t="s">
        <v>478</v>
      </c>
      <c r="F56" s="59" t="s">
        <v>422</v>
      </c>
      <c r="G56" s="60">
        <v>2</v>
      </c>
      <c r="H56" s="60">
        <v>600</v>
      </c>
      <c r="I56" s="60">
        <v>1200</v>
      </c>
    </row>
    <row r="57" ht="19.5" customHeight="1" spans="1:9">
      <c r="A57" s="62" t="s">
        <v>55</v>
      </c>
      <c r="B57" s="63"/>
      <c r="C57" s="63"/>
      <c r="D57" s="64"/>
      <c r="E57" s="65"/>
      <c r="F57" s="65"/>
      <c r="G57" s="66">
        <f t="shared" ref="G57:I57" si="0">SUM(G8:G56)</f>
        <v>130</v>
      </c>
      <c r="H57" s="66">
        <f t="shared" si="0"/>
        <v>1378660</v>
      </c>
      <c r="I57" s="66">
        <f t="shared" si="0"/>
        <v>1572800</v>
      </c>
    </row>
  </sheetData>
  <mergeCells count="11">
    <mergeCell ref="A2:I2"/>
    <mergeCell ref="A3:I3"/>
    <mergeCell ref="A4:C4"/>
    <mergeCell ref="G5:I5"/>
    <mergeCell ref="A57:F57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3"/>
  <sheetViews>
    <sheetView showZeros="0" workbookViewId="0">
      <pane ySplit="1" topLeftCell="A2" activePane="bottomLeft" state="frozen"/>
      <selection/>
      <selection pane="bottomLeft" activeCell="E15" sqref="E15"/>
    </sheetView>
  </sheetViews>
  <sheetFormatPr defaultColWidth="9.13333333333333" defaultRowHeight="14.25" customHeight="1"/>
  <cols>
    <col min="1" max="1" width="19.2666666666667" customWidth="1"/>
    <col min="2" max="2" width="33.8666666666667" customWidth="1"/>
    <col min="3" max="3" width="23.8666666666667" customWidth="1"/>
    <col min="4" max="4" width="11.1333333333333" customWidth="1"/>
    <col min="5" max="5" width="17.7333333333333" customWidth="1"/>
    <col min="6" max="6" width="9.86666666666667" customWidth="1"/>
    <col min="7" max="7" width="17.7333333333333" customWidth="1"/>
    <col min="8" max="11" width="23.1333333333333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1:11">
      <c r="D2" s="2"/>
      <c r="E2" s="2"/>
      <c r="F2" s="2"/>
      <c r="G2" s="2"/>
      <c r="K2" s="3" t="s">
        <v>479</v>
      </c>
    </row>
    <row r="3" ht="41.25" customHeight="1" spans="1:11">
      <c r="A3" s="4" t="str">
        <f>"2026"&amp;"年上级转移支付补助项目支出预算表"</f>
        <v>2026年上级转移支付补助项目支出预算表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3.5" customHeight="1" spans="1:11">
      <c r="A4" s="5" t="str">
        <f>"单位名称："&amp;"昆明市五华区龙翔街道社区卫生服务中心"</f>
        <v>单位名称：昆明市五华区龙翔街道社区卫生服务中心</v>
      </c>
      <c r="B4" s="6"/>
      <c r="C4" s="6"/>
      <c r="D4" s="6"/>
      <c r="E4" s="6"/>
      <c r="F4" s="6"/>
      <c r="G4" s="6"/>
      <c r="H4" s="7"/>
      <c r="I4" s="7"/>
      <c r="J4" s="7"/>
      <c r="K4" s="8" t="s">
        <v>1</v>
      </c>
    </row>
    <row r="5" ht="21.75" customHeight="1" spans="1:11">
      <c r="A5" s="9" t="s">
        <v>210</v>
      </c>
      <c r="B5" s="9" t="s">
        <v>182</v>
      </c>
      <c r="C5" s="9" t="s">
        <v>211</v>
      </c>
      <c r="D5" s="10" t="s">
        <v>183</v>
      </c>
      <c r="E5" s="10" t="s">
        <v>184</v>
      </c>
      <c r="F5" s="10" t="s">
        <v>212</v>
      </c>
      <c r="G5" s="10" t="s">
        <v>213</v>
      </c>
      <c r="H5" s="26" t="s">
        <v>55</v>
      </c>
      <c r="I5" s="11" t="s">
        <v>480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27"/>
      <c r="I6" s="10" t="s">
        <v>58</v>
      </c>
      <c r="J6" s="10" t="s">
        <v>59</v>
      </c>
      <c r="K6" s="10" t="s">
        <v>60</v>
      </c>
    </row>
    <row r="7" ht="40.5" customHeight="1" spans="1:11">
      <c r="A7" s="16"/>
      <c r="B7" s="16"/>
      <c r="C7" s="16"/>
      <c r="D7" s="17"/>
      <c r="E7" s="17"/>
      <c r="F7" s="17"/>
      <c r="G7" s="17"/>
      <c r="H7" s="28"/>
      <c r="I7" s="17" t="s">
        <v>57</v>
      </c>
      <c r="J7" s="17"/>
      <c r="K7" s="17"/>
    </row>
    <row r="8" ht="15" customHeight="1" spans="1:11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29">
        <v>10</v>
      </c>
      <c r="K8" s="29">
        <v>11</v>
      </c>
    </row>
    <row r="9" ht="18.75" customHeight="1" spans="1:11">
      <c r="A9" s="30"/>
      <c r="B9" s="19"/>
      <c r="C9" s="30"/>
      <c r="D9" s="30"/>
      <c r="E9" s="30"/>
      <c r="F9" s="30"/>
      <c r="G9" s="30"/>
      <c r="H9" s="31"/>
      <c r="I9" s="32"/>
      <c r="J9" s="32"/>
      <c r="K9" s="31"/>
    </row>
    <row r="10" ht="18.75" customHeight="1" spans="1:11">
      <c r="A10" s="33"/>
      <c r="B10" s="19"/>
      <c r="C10" s="19"/>
      <c r="D10" s="19"/>
      <c r="E10" s="19"/>
      <c r="F10" s="19"/>
      <c r="G10" s="19"/>
      <c r="H10" s="25"/>
      <c r="I10" s="25"/>
      <c r="J10" s="25"/>
      <c r="K10" s="31"/>
    </row>
    <row r="11" ht="18.75" customHeight="1" spans="1:11">
      <c r="A11" s="34" t="s">
        <v>169</v>
      </c>
      <c r="B11" s="35"/>
      <c r="C11" s="35"/>
      <c r="D11" s="35"/>
      <c r="E11" s="35"/>
      <c r="F11" s="35"/>
      <c r="G11" s="36"/>
      <c r="H11" s="25"/>
      <c r="I11" s="25"/>
      <c r="J11" s="25"/>
      <c r="K11" s="31"/>
    </row>
    <row r="13" customHeight="1" spans="1:11">
      <c r="A13" s="37" t="s">
        <v>481</v>
      </c>
      <c r="B13" s="38"/>
    </row>
  </sheetData>
  <mergeCells count="16">
    <mergeCell ref="A3:K3"/>
    <mergeCell ref="A4:G4"/>
    <mergeCell ref="I5:K5"/>
    <mergeCell ref="A11:G11"/>
    <mergeCell ref="A13:B13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pane ySplit="1" topLeftCell="A2" activePane="bottomLeft" state="frozen"/>
      <selection/>
      <selection pane="bottomLeft" activeCell="G10" sqref="G10"/>
    </sheetView>
  </sheetViews>
  <sheetFormatPr defaultColWidth="9.13333333333333" defaultRowHeight="14.25" customHeight="1" outlineLevelCol="6"/>
  <cols>
    <col min="1" max="1" width="35.2666666666667" customWidth="1"/>
    <col min="2" max="4" width="28" customWidth="1"/>
    <col min="5" max="7" width="23.866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1:7">
      <c r="D2" s="2"/>
      <c r="G2" s="3" t="s">
        <v>482</v>
      </c>
    </row>
    <row r="3" ht="41.25" customHeight="1" spans="1:7">
      <c r="A3" s="4" t="str">
        <f>"2026"&amp;"年部门项目中期规划预算表"</f>
        <v>2026年部门项目中期规划预算表</v>
      </c>
      <c r="B3" s="4"/>
      <c r="C3" s="4"/>
      <c r="D3" s="4"/>
      <c r="E3" s="4"/>
      <c r="F3" s="4"/>
      <c r="G3" s="4"/>
    </row>
    <row r="4" ht="13.5" customHeight="1" spans="1:7">
      <c r="A4" s="5" t="str">
        <f>"单位名称："&amp;"昆明市五华区龙翔街道社区卫生服务中心"</f>
        <v>单位名称：昆明市五华区龙翔街道社区卫生服务中心</v>
      </c>
      <c r="B4" s="6"/>
      <c r="C4" s="6"/>
      <c r="D4" s="6"/>
      <c r="E4" s="7"/>
      <c r="F4" s="7"/>
      <c r="G4" s="8" t="s">
        <v>1</v>
      </c>
    </row>
    <row r="5" ht="21.75" customHeight="1" spans="1:7">
      <c r="A5" s="9" t="s">
        <v>211</v>
      </c>
      <c r="B5" s="9" t="s">
        <v>210</v>
      </c>
      <c r="C5" s="9" t="s">
        <v>182</v>
      </c>
      <c r="D5" s="10" t="s">
        <v>483</v>
      </c>
      <c r="E5" s="11" t="s">
        <v>58</v>
      </c>
      <c r="F5" s="12"/>
      <c r="G5" s="13"/>
    </row>
    <row r="6" ht="21.75" customHeight="1" spans="1:7">
      <c r="A6" s="14"/>
      <c r="B6" s="14"/>
      <c r="C6" s="14"/>
      <c r="D6" s="15"/>
      <c r="E6" s="10" t="str">
        <f>("2025"+1)&amp;"年"</f>
        <v>2026年</v>
      </c>
      <c r="F6" s="10" t="str">
        <f>("2025"+2)&amp;"年"</f>
        <v>2027年</v>
      </c>
      <c r="G6" s="10" t="str">
        <f>("2028"+I71)&amp;"年"</f>
        <v>2028年</v>
      </c>
    </row>
    <row r="7" ht="40.5" customHeight="1" spans="1:7">
      <c r="A7" s="16"/>
      <c r="B7" s="16"/>
      <c r="C7" s="16"/>
      <c r="D7" s="17"/>
      <c r="E7" s="17" t="s">
        <v>57</v>
      </c>
      <c r="F7" s="17"/>
      <c r="G7" s="17"/>
    </row>
    <row r="8" ht="15" customHeight="1" spans="1:7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</row>
    <row r="9" ht="15" customHeight="1" spans="1:7">
      <c r="A9" s="18" t="s">
        <v>198</v>
      </c>
      <c r="B9" s="19" t="s">
        <v>243</v>
      </c>
      <c r="C9" s="19" t="s">
        <v>248</v>
      </c>
      <c r="D9" s="20" t="s">
        <v>484</v>
      </c>
      <c r="E9" s="21">
        <v>900</v>
      </c>
      <c r="F9" s="21">
        <v>1000</v>
      </c>
      <c r="G9" s="21">
        <v>1000</v>
      </c>
    </row>
    <row r="10" ht="15" customHeight="1" spans="1:7">
      <c r="A10" s="18" t="s">
        <v>198</v>
      </c>
      <c r="B10" s="19" t="s">
        <v>243</v>
      </c>
      <c r="C10" s="19" t="s">
        <v>250</v>
      </c>
      <c r="D10" s="20" t="s">
        <v>484</v>
      </c>
      <c r="E10" s="21">
        <v>900</v>
      </c>
      <c r="F10" s="21">
        <v>1000</v>
      </c>
      <c r="G10" s="21">
        <v>1000</v>
      </c>
    </row>
    <row r="11" ht="18.75" customHeight="1" spans="1:7">
      <c r="A11" s="22" t="s">
        <v>55</v>
      </c>
      <c r="B11" s="23" t="s">
        <v>485</v>
      </c>
      <c r="C11" s="23"/>
      <c r="D11" s="24"/>
      <c r="E11" s="25">
        <f>SUM(E9:E10)</f>
        <v>1800</v>
      </c>
      <c r="F11" s="25">
        <f>SUM(F9:F10)</f>
        <v>2000</v>
      </c>
      <c r="G11" s="25">
        <f>SUM(G9:G10)</f>
        <v>2000</v>
      </c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pane ySplit="1" topLeftCell="A2" activePane="bottomLeft" state="frozen"/>
      <selection/>
      <selection pane="bottomLeft" activeCell="D17" sqref="D17"/>
    </sheetView>
  </sheetViews>
  <sheetFormatPr defaultColWidth="8.6" defaultRowHeight="12.75" customHeight="1"/>
  <cols>
    <col min="1" max="1" width="15.8666666666667" customWidth="1"/>
    <col min="2" max="2" width="35" customWidth="1"/>
    <col min="3" max="19" width="22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9">
      <c r="A2" s="49" t="s">
        <v>52</v>
      </c>
    </row>
    <row r="3" ht="41.25" customHeight="1" spans="1:19">
      <c r="A3" s="43" t="str">
        <f>"2026"&amp;"年部门收入预算表"</f>
        <v>2026年部门收入预算表</v>
      </c>
    </row>
    <row r="4" ht="17.25" customHeight="1" spans="1:19">
      <c r="A4" s="46" t="str">
        <f>"单位名称："&amp;"昆明市五华区龙翔街道社区卫生服务中心"</f>
        <v>单位名称：昆明市五华区龙翔街道社区卫生服务中心</v>
      </c>
      <c r="S4" s="48" t="s">
        <v>1</v>
      </c>
    </row>
    <row r="5" ht="21.75" customHeight="1" spans="1:19">
      <c r="A5" s="206" t="s">
        <v>53</v>
      </c>
      <c r="B5" s="207" t="s">
        <v>54</v>
      </c>
      <c r="C5" s="207" t="s">
        <v>55</v>
      </c>
      <c r="D5" s="208" t="s">
        <v>56</v>
      </c>
      <c r="E5" s="208"/>
      <c r="F5" s="208"/>
      <c r="G5" s="208"/>
      <c r="H5" s="208"/>
      <c r="I5" s="137"/>
      <c r="J5" s="208"/>
      <c r="K5" s="208"/>
      <c r="L5" s="208"/>
      <c r="M5" s="208"/>
      <c r="N5" s="209"/>
      <c r="O5" s="208" t="s">
        <v>45</v>
      </c>
      <c r="P5" s="208"/>
      <c r="Q5" s="208"/>
      <c r="R5" s="208"/>
      <c r="S5" s="209"/>
    </row>
    <row r="6" ht="27" customHeight="1" spans="1:19">
      <c r="A6" s="210"/>
      <c r="B6" s="211"/>
      <c r="C6" s="211"/>
      <c r="D6" s="211" t="s">
        <v>57</v>
      </c>
      <c r="E6" s="211" t="s">
        <v>58</v>
      </c>
      <c r="F6" s="211" t="s">
        <v>59</v>
      </c>
      <c r="G6" s="211" t="s">
        <v>60</v>
      </c>
      <c r="H6" s="211" t="s">
        <v>61</v>
      </c>
      <c r="I6" s="212" t="s">
        <v>62</v>
      </c>
      <c r="J6" s="213"/>
      <c r="K6" s="213"/>
      <c r="L6" s="213"/>
      <c r="M6" s="213"/>
      <c r="N6" s="214"/>
      <c r="O6" s="211" t="s">
        <v>57</v>
      </c>
      <c r="P6" s="211" t="s">
        <v>58</v>
      </c>
      <c r="Q6" s="211" t="s">
        <v>59</v>
      </c>
      <c r="R6" s="211" t="s">
        <v>60</v>
      </c>
      <c r="S6" s="211" t="s">
        <v>63</v>
      </c>
    </row>
    <row r="7" ht="30" customHeight="1" spans="1:19">
      <c r="A7" s="215"/>
      <c r="B7" s="112"/>
      <c r="C7" s="121"/>
      <c r="D7" s="121"/>
      <c r="E7" s="121"/>
      <c r="F7" s="121"/>
      <c r="G7" s="121"/>
      <c r="H7" s="121"/>
      <c r="I7" s="73" t="s">
        <v>57</v>
      </c>
      <c r="J7" s="214" t="s">
        <v>64</v>
      </c>
      <c r="K7" s="214" t="s">
        <v>65</v>
      </c>
      <c r="L7" s="214" t="s">
        <v>66</v>
      </c>
      <c r="M7" s="214" t="s">
        <v>67</v>
      </c>
      <c r="N7" s="214" t="s">
        <v>68</v>
      </c>
      <c r="O7" s="216"/>
      <c r="P7" s="216"/>
      <c r="Q7" s="216"/>
      <c r="R7" s="216"/>
      <c r="S7" s="121"/>
    </row>
    <row r="8" ht="15" customHeight="1" spans="1:19">
      <c r="A8" s="217">
        <v>1</v>
      </c>
      <c r="B8" s="217">
        <v>2</v>
      </c>
      <c r="C8" s="217">
        <v>3</v>
      </c>
      <c r="D8" s="217">
        <v>4</v>
      </c>
      <c r="E8" s="217">
        <v>5</v>
      </c>
      <c r="F8" s="217">
        <v>6</v>
      </c>
      <c r="G8" s="217">
        <v>7</v>
      </c>
      <c r="H8" s="217">
        <v>8</v>
      </c>
      <c r="I8" s="73">
        <v>9</v>
      </c>
      <c r="J8" s="217">
        <v>10</v>
      </c>
      <c r="K8" s="217">
        <v>11</v>
      </c>
      <c r="L8" s="217">
        <v>12</v>
      </c>
      <c r="M8" s="217">
        <v>13</v>
      </c>
      <c r="N8" s="217">
        <v>14</v>
      </c>
      <c r="O8" s="217">
        <v>15</v>
      </c>
      <c r="P8" s="217">
        <v>16</v>
      </c>
      <c r="Q8" s="217">
        <v>17</v>
      </c>
      <c r="R8" s="217">
        <v>18</v>
      </c>
      <c r="S8" s="217">
        <v>19</v>
      </c>
    </row>
    <row r="9" ht="18" customHeight="1" spans="1:19">
      <c r="A9" s="19">
        <v>131014</v>
      </c>
      <c r="B9" s="19" t="s">
        <v>69</v>
      </c>
      <c r="C9" s="83">
        <f>D9+I9</f>
        <v>4676589.28</v>
      </c>
      <c r="D9" s="156">
        <f>E9</f>
        <v>1398595</v>
      </c>
      <c r="E9" s="156">
        <v>1398595</v>
      </c>
      <c r="F9" s="83"/>
      <c r="G9" s="83"/>
      <c r="H9" s="83"/>
      <c r="I9" s="156">
        <v>3277994.28</v>
      </c>
      <c r="J9" s="156">
        <v>3277994.28</v>
      </c>
      <c r="K9" s="83"/>
      <c r="L9" s="83"/>
      <c r="M9" s="83"/>
      <c r="N9" s="83"/>
      <c r="O9" s="83"/>
      <c r="P9" s="83"/>
      <c r="Q9" s="83"/>
      <c r="R9" s="83"/>
      <c r="S9" s="83"/>
    </row>
    <row r="10" ht="18" customHeight="1" spans="1:19">
      <c r="A10" s="52" t="s">
        <v>55</v>
      </c>
      <c r="B10" s="218"/>
      <c r="C10" s="83">
        <f>SUM(C9:C9)</f>
        <v>4676589.28</v>
      </c>
      <c r="D10" s="83">
        <f>SUM(D9:D9)</f>
        <v>1398595</v>
      </c>
      <c r="E10" s="83">
        <f>SUM(E9:E9)</f>
        <v>1398595</v>
      </c>
      <c r="F10" s="83"/>
      <c r="G10" s="83"/>
      <c r="H10" s="83"/>
      <c r="I10" s="83">
        <f>SUM(I9:I9)</f>
        <v>3277994.28</v>
      </c>
      <c r="J10" s="83">
        <f>SUM(J9:J9)</f>
        <v>3277994.28</v>
      </c>
      <c r="K10" s="83"/>
      <c r="L10" s="83"/>
      <c r="M10" s="83"/>
      <c r="N10" s="83"/>
      <c r="O10" s="83"/>
      <c r="P10" s="83"/>
      <c r="Q10" s="83"/>
      <c r="R10" s="83"/>
      <c r="S10" s="83"/>
    </row>
  </sheetData>
  <mergeCells count="20">
    <mergeCell ref="A2:S2"/>
    <mergeCell ref="A3:S3"/>
    <mergeCell ref="A4:B4"/>
    <mergeCell ref="D5:N5"/>
    <mergeCell ref="O5:S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workbookViewId="0">
      <pane ySplit="1" topLeftCell="A2" activePane="bottomLeft" state="frozen"/>
      <selection/>
      <selection pane="bottomLeft" activeCell="F16" sqref="F16"/>
    </sheetView>
  </sheetViews>
  <sheetFormatPr defaultColWidth="8.6" defaultRowHeight="12.75" customHeight="1"/>
  <cols>
    <col min="1" max="1" width="14.2666666666667" customWidth="1"/>
    <col min="2" max="2" width="37.6" customWidth="1"/>
    <col min="3" max="8" width="24.6" customWidth="1"/>
    <col min="9" max="9" width="26.7333333333333" customWidth="1"/>
    <col min="10" max="11" width="24.4" customWidth="1"/>
    <col min="12" max="15" width="24.6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1:15">
      <c r="A2" s="48" t="s">
        <v>70</v>
      </c>
    </row>
    <row r="3" ht="41.25" customHeight="1" spans="1:15">
      <c r="A3" s="43" t="str">
        <f>"2026"&amp;"年部门支出预算表"</f>
        <v>2026年部门支出预算表</v>
      </c>
    </row>
    <row r="4" ht="17.25" customHeight="1" spans="1:15">
      <c r="A4" s="46" t="str">
        <f>"单位名称："&amp;"昆明市五华区龙翔街道社区卫生服务中心"</f>
        <v>单位名称：昆明市五华区龙翔街道社区卫生服务中心</v>
      </c>
      <c r="O4" s="48" t="s">
        <v>1</v>
      </c>
    </row>
    <row r="5" ht="27" customHeight="1" spans="1:15">
      <c r="A5" s="192" t="s">
        <v>71</v>
      </c>
      <c r="B5" s="192" t="s">
        <v>72</v>
      </c>
      <c r="C5" s="192" t="s">
        <v>55</v>
      </c>
      <c r="D5" s="193" t="s">
        <v>58</v>
      </c>
      <c r="E5" s="194"/>
      <c r="F5" s="195"/>
      <c r="G5" s="196" t="s">
        <v>59</v>
      </c>
      <c r="H5" s="196" t="s">
        <v>60</v>
      </c>
      <c r="I5" s="196" t="s">
        <v>73</v>
      </c>
      <c r="J5" s="193" t="s">
        <v>62</v>
      </c>
      <c r="K5" s="194"/>
      <c r="L5" s="194"/>
      <c r="M5" s="194"/>
      <c r="N5" s="197"/>
      <c r="O5" s="198"/>
    </row>
    <row r="6" ht="42" customHeight="1" spans="1:15">
      <c r="A6" s="199"/>
      <c r="B6" s="199"/>
      <c r="C6" s="200"/>
      <c r="D6" s="201" t="s">
        <v>57</v>
      </c>
      <c r="E6" s="201" t="s">
        <v>74</v>
      </c>
      <c r="F6" s="201" t="s">
        <v>75</v>
      </c>
      <c r="G6" s="200"/>
      <c r="H6" s="200"/>
      <c r="I6" s="202"/>
      <c r="J6" s="201" t="s">
        <v>57</v>
      </c>
      <c r="K6" s="185" t="s">
        <v>76</v>
      </c>
      <c r="L6" s="185" t="s">
        <v>77</v>
      </c>
      <c r="M6" s="185" t="s">
        <v>78</v>
      </c>
      <c r="N6" s="185" t="s">
        <v>79</v>
      </c>
      <c r="O6" s="185" t="s">
        <v>80</v>
      </c>
    </row>
    <row r="7" ht="18" customHeight="1" spans="1:15">
      <c r="A7" s="55" t="s">
        <v>81</v>
      </c>
      <c r="B7" s="55" t="s">
        <v>82</v>
      </c>
      <c r="C7" s="55" t="s">
        <v>83</v>
      </c>
      <c r="D7" s="173" t="s">
        <v>84</v>
      </c>
      <c r="E7" s="173" t="s">
        <v>85</v>
      </c>
      <c r="F7" s="173" t="s">
        <v>86</v>
      </c>
      <c r="G7" s="173" t="s">
        <v>87</v>
      </c>
      <c r="H7" s="173" t="s">
        <v>88</v>
      </c>
      <c r="I7" s="173" t="s">
        <v>89</v>
      </c>
      <c r="J7" s="173" t="s">
        <v>90</v>
      </c>
      <c r="K7" s="173" t="s">
        <v>91</v>
      </c>
      <c r="L7" s="173" t="s">
        <v>92</v>
      </c>
      <c r="M7" s="173" t="s">
        <v>93</v>
      </c>
      <c r="N7" s="55" t="s">
        <v>94</v>
      </c>
      <c r="O7" s="173" t="s">
        <v>95</v>
      </c>
    </row>
    <row r="8" ht="18" customHeight="1" spans="1:15">
      <c r="A8" s="58" t="s">
        <v>96</v>
      </c>
      <c r="B8" s="58" t="s">
        <v>97</v>
      </c>
      <c r="C8" s="203">
        <f>D8+J8</f>
        <v>130000</v>
      </c>
      <c r="D8" s="204">
        <f t="shared" ref="D8:D25" si="0">E8+F8</f>
        <v>130000</v>
      </c>
      <c r="E8" s="21">
        <v>130000</v>
      </c>
      <c r="F8" s="21"/>
      <c r="G8" s="173"/>
      <c r="H8" s="173"/>
      <c r="I8" s="173"/>
      <c r="J8" s="204"/>
      <c r="K8" s="204"/>
      <c r="L8" s="173"/>
      <c r="M8" s="173"/>
      <c r="N8" s="55"/>
      <c r="O8" s="173"/>
    </row>
    <row r="9" ht="18" customHeight="1" spans="1:15">
      <c r="A9" s="179" t="s">
        <v>98</v>
      </c>
      <c r="B9" s="179" t="s">
        <v>99</v>
      </c>
      <c r="C9" s="203">
        <f t="shared" ref="C9:C25" si="1">D9+J9</f>
        <v>130000</v>
      </c>
      <c r="D9" s="204">
        <f t="shared" si="0"/>
        <v>130000</v>
      </c>
      <c r="E9" s="21">
        <v>130000</v>
      </c>
      <c r="F9" s="21"/>
      <c r="G9" s="173"/>
      <c r="H9" s="173"/>
      <c r="I9" s="173"/>
      <c r="J9" s="204"/>
      <c r="K9" s="204"/>
      <c r="L9" s="173"/>
      <c r="M9" s="173"/>
      <c r="N9" s="55"/>
      <c r="O9" s="173"/>
    </row>
    <row r="10" ht="18" customHeight="1" spans="1:15">
      <c r="A10" s="180" t="s">
        <v>100</v>
      </c>
      <c r="B10" s="180" t="s">
        <v>101</v>
      </c>
      <c r="C10" s="203">
        <f t="shared" si="1"/>
        <v>130000</v>
      </c>
      <c r="D10" s="204">
        <f t="shared" si="0"/>
        <v>130000</v>
      </c>
      <c r="E10" s="21">
        <v>130000</v>
      </c>
      <c r="F10" s="21"/>
      <c r="G10" s="173"/>
      <c r="H10" s="173"/>
      <c r="I10" s="173"/>
      <c r="J10" s="204"/>
      <c r="K10" s="204"/>
      <c r="L10" s="173"/>
      <c r="M10" s="173"/>
      <c r="N10" s="55"/>
      <c r="O10" s="173"/>
    </row>
    <row r="11" ht="18" customHeight="1" spans="1:15">
      <c r="A11" s="58" t="s">
        <v>102</v>
      </c>
      <c r="B11" s="58" t="s">
        <v>103</v>
      </c>
      <c r="C11" s="203">
        <f>C12+C15+C17+C19</f>
        <v>4413974.28</v>
      </c>
      <c r="D11" s="204">
        <f t="shared" si="0"/>
        <v>1135980</v>
      </c>
      <c r="E11" s="178">
        <f>E15+E19</f>
        <v>1134180</v>
      </c>
      <c r="F11" s="178">
        <f>F12+F15+F17</f>
        <v>1800</v>
      </c>
      <c r="G11" s="173"/>
      <c r="H11" s="173"/>
      <c r="I11" s="173"/>
      <c r="J11" s="204"/>
      <c r="K11" s="204"/>
      <c r="L11" s="173"/>
      <c r="M11" s="173"/>
      <c r="N11" s="55"/>
      <c r="O11" s="173"/>
    </row>
    <row r="12" ht="18" customHeight="1" spans="1:15">
      <c r="A12" s="179" t="s">
        <v>104</v>
      </c>
      <c r="B12" s="179" t="s">
        <v>105</v>
      </c>
      <c r="C12" s="203">
        <f t="shared" si="1"/>
        <v>0</v>
      </c>
      <c r="D12" s="204">
        <f t="shared" si="0"/>
        <v>0</v>
      </c>
      <c r="E12" s="178"/>
      <c r="F12" s="21"/>
      <c r="G12" s="173"/>
      <c r="H12" s="173"/>
      <c r="I12" s="173"/>
      <c r="J12" s="204"/>
      <c r="K12" s="204"/>
      <c r="L12" s="173"/>
      <c r="M12" s="173"/>
      <c r="N12" s="55"/>
      <c r="O12" s="173"/>
    </row>
    <row r="13" ht="18" customHeight="1" spans="1:15">
      <c r="A13" s="180">
        <v>2100101</v>
      </c>
      <c r="B13" s="180" t="s">
        <v>106</v>
      </c>
      <c r="C13" s="203">
        <f t="shared" si="1"/>
        <v>0</v>
      </c>
      <c r="D13" s="204">
        <f t="shared" si="0"/>
        <v>0</v>
      </c>
      <c r="E13" s="178"/>
      <c r="F13" s="21"/>
      <c r="G13" s="173"/>
      <c r="H13" s="173"/>
      <c r="I13" s="173"/>
      <c r="J13" s="204"/>
      <c r="K13" s="204"/>
      <c r="L13" s="173"/>
      <c r="M13" s="173"/>
      <c r="N13" s="55"/>
      <c r="O13" s="173"/>
    </row>
    <row r="14" ht="18" customHeight="1" spans="1:15">
      <c r="A14" s="180" t="s">
        <v>107</v>
      </c>
      <c r="B14" s="180" t="s">
        <v>108</v>
      </c>
      <c r="C14" s="203">
        <f t="shared" si="1"/>
        <v>0</v>
      </c>
      <c r="D14" s="204">
        <f t="shared" si="0"/>
        <v>0</v>
      </c>
      <c r="E14" s="178"/>
      <c r="F14" s="21"/>
      <c r="G14" s="173"/>
      <c r="H14" s="173"/>
      <c r="I14" s="173"/>
      <c r="J14" s="204"/>
      <c r="K14" s="204"/>
      <c r="L14" s="173"/>
      <c r="M14" s="173"/>
      <c r="N14" s="55"/>
      <c r="O14" s="173"/>
    </row>
    <row r="15" ht="18" customHeight="1" spans="1:15">
      <c r="A15" s="179" t="s">
        <v>109</v>
      </c>
      <c r="B15" s="179" t="s">
        <v>110</v>
      </c>
      <c r="C15" s="203">
        <f>C16</f>
        <v>4281974.28</v>
      </c>
      <c r="D15" s="204">
        <f t="shared" si="0"/>
        <v>1003980</v>
      </c>
      <c r="E15" s="178">
        <f>E16</f>
        <v>1002180</v>
      </c>
      <c r="F15" s="21">
        <f>F16</f>
        <v>1800</v>
      </c>
      <c r="G15" s="173"/>
      <c r="H15" s="173"/>
      <c r="I15" s="173"/>
      <c r="J15" s="204"/>
      <c r="K15" s="204"/>
      <c r="L15" s="173"/>
      <c r="M15" s="173"/>
      <c r="N15" s="55"/>
      <c r="O15" s="173"/>
    </row>
    <row r="16" ht="18" customHeight="1" spans="1:15">
      <c r="A16" s="180" t="s">
        <v>111</v>
      </c>
      <c r="B16" s="180" t="s">
        <v>112</v>
      </c>
      <c r="C16" s="203">
        <f t="shared" si="1"/>
        <v>4281974.28</v>
      </c>
      <c r="D16" s="204">
        <f t="shared" si="0"/>
        <v>1003980</v>
      </c>
      <c r="E16" s="21">
        <v>1002180</v>
      </c>
      <c r="F16" s="21">
        <v>1800</v>
      </c>
      <c r="G16" s="173"/>
      <c r="H16" s="173"/>
      <c r="I16" s="173"/>
      <c r="J16" s="204">
        <f>K16</f>
        <v>3277994.28</v>
      </c>
      <c r="K16" s="204">
        <v>3277994.28</v>
      </c>
      <c r="L16" s="173"/>
      <c r="M16" s="173"/>
      <c r="N16" s="55"/>
      <c r="O16" s="173"/>
    </row>
    <row r="17" ht="18" customHeight="1" spans="1:15">
      <c r="A17" s="179" t="s">
        <v>113</v>
      </c>
      <c r="B17" s="179" t="s">
        <v>114</v>
      </c>
      <c r="C17" s="203">
        <f t="shared" si="1"/>
        <v>0</v>
      </c>
      <c r="D17" s="204">
        <f t="shared" si="0"/>
        <v>0</v>
      </c>
      <c r="E17" s="21"/>
      <c r="F17" s="21"/>
      <c r="G17" s="173"/>
      <c r="H17" s="173"/>
      <c r="I17" s="173"/>
      <c r="J17" s="204"/>
      <c r="K17" s="204"/>
      <c r="L17" s="173"/>
      <c r="M17" s="173"/>
      <c r="N17" s="55"/>
      <c r="O17" s="173"/>
    </row>
    <row r="18" ht="18" customHeight="1" spans="1:15">
      <c r="A18" s="180" t="s">
        <v>115</v>
      </c>
      <c r="B18" s="180" t="s">
        <v>116</v>
      </c>
      <c r="C18" s="203">
        <f t="shared" si="1"/>
        <v>0</v>
      </c>
      <c r="D18" s="204">
        <f t="shared" si="0"/>
        <v>0</v>
      </c>
      <c r="E18" s="21"/>
      <c r="F18" s="21"/>
      <c r="G18" s="173"/>
      <c r="H18" s="173"/>
      <c r="I18" s="173"/>
      <c r="J18" s="204"/>
      <c r="K18" s="204"/>
      <c r="L18" s="173"/>
      <c r="M18" s="173"/>
      <c r="N18" s="55"/>
      <c r="O18" s="173"/>
    </row>
    <row r="19" ht="18" customHeight="1" spans="1:15">
      <c r="A19" s="179" t="s">
        <v>117</v>
      </c>
      <c r="B19" s="179" t="s">
        <v>118</v>
      </c>
      <c r="C19" s="203">
        <f t="shared" si="1"/>
        <v>132000</v>
      </c>
      <c r="D19" s="204">
        <f t="shared" si="0"/>
        <v>132000</v>
      </c>
      <c r="E19" s="178">
        <f>E20+E21+E22</f>
        <v>132000</v>
      </c>
      <c r="F19" s="21"/>
      <c r="G19" s="173"/>
      <c r="H19" s="173"/>
      <c r="I19" s="173"/>
      <c r="J19" s="204"/>
      <c r="K19" s="204"/>
      <c r="L19" s="173"/>
      <c r="M19" s="173"/>
      <c r="N19" s="55"/>
      <c r="O19" s="173"/>
    </row>
    <row r="20" ht="18" customHeight="1" spans="1:15">
      <c r="A20" s="180" t="s">
        <v>119</v>
      </c>
      <c r="B20" s="180" t="s">
        <v>120</v>
      </c>
      <c r="C20" s="203">
        <f t="shared" si="1"/>
        <v>81000</v>
      </c>
      <c r="D20" s="204">
        <f t="shared" si="0"/>
        <v>81000</v>
      </c>
      <c r="E20" s="21">
        <v>81000</v>
      </c>
      <c r="F20" s="21"/>
      <c r="G20" s="173"/>
      <c r="H20" s="173"/>
      <c r="I20" s="173"/>
      <c r="J20" s="204"/>
      <c r="K20" s="204"/>
      <c r="L20" s="173"/>
      <c r="M20" s="173"/>
      <c r="N20" s="55"/>
      <c r="O20" s="173"/>
    </row>
    <row r="21" ht="18" customHeight="1" spans="1:15">
      <c r="A21" s="180" t="s">
        <v>121</v>
      </c>
      <c r="B21" s="180" t="s">
        <v>122</v>
      </c>
      <c r="C21" s="203">
        <f t="shared" si="1"/>
        <v>40000</v>
      </c>
      <c r="D21" s="204">
        <f t="shared" si="0"/>
        <v>40000</v>
      </c>
      <c r="E21" s="21">
        <v>40000</v>
      </c>
      <c r="F21" s="21"/>
      <c r="G21" s="173"/>
      <c r="H21" s="173"/>
      <c r="I21" s="173"/>
      <c r="J21" s="204"/>
      <c r="K21" s="204"/>
      <c r="L21" s="173"/>
      <c r="M21" s="173"/>
      <c r="N21" s="55"/>
      <c r="O21" s="173"/>
    </row>
    <row r="22" ht="18" customHeight="1" spans="1:15">
      <c r="A22" s="180">
        <v>2101199</v>
      </c>
      <c r="B22" s="180" t="s">
        <v>123</v>
      </c>
      <c r="C22" s="203">
        <f t="shared" si="1"/>
        <v>11000</v>
      </c>
      <c r="D22" s="204">
        <f t="shared" si="0"/>
        <v>11000</v>
      </c>
      <c r="E22" s="21">
        <v>11000</v>
      </c>
      <c r="F22" s="21"/>
      <c r="G22" s="173"/>
      <c r="H22" s="173"/>
      <c r="I22" s="173"/>
      <c r="J22" s="204"/>
      <c r="K22" s="204"/>
      <c r="L22" s="173"/>
      <c r="M22" s="173"/>
      <c r="N22" s="55"/>
      <c r="O22" s="173"/>
    </row>
    <row r="23" ht="18" customHeight="1" spans="1:15">
      <c r="A23" s="58" t="s">
        <v>124</v>
      </c>
      <c r="B23" s="58" t="s">
        <v>125</v>
      </c>
      <c r="C23" s="203">
        <f t="shared" si="1"/>
        <v>132615</v>
      </c>
      <c r="D23" s="204">
        <f t="shared" si="0"/>
        <v>132615</v>
      </c>
      <c r="E23" s="21">
        <v>132615</v>
      </c>
      <c r="F23" s="21"/>
      <c r="G23" s="173"/>
      <c r="H23" s="173"/>
      <c r="I23" s="173"/>
      <c r="J23" s="204"/>
      <c r="K23" s="204"/>
      <c r="L23" s="173"/>
      <c r="M23" s="173"/>
      <c r="N23" s="55"/>
      <c r="O23" s="173"/>
    </row>
    <row r="24" ht="18" customHeight="1" spans="1:15">
      <c r="A24" s="179" t="s">
        <v>126</v>
      </c>
      <c r="B24" s="179" t="s">
        <v>127</v>
      </c>
      <c r="C24" s="203">
        <f t="shared" si="1"/>
        <v>132615</v>
      </c>
      <c r="D24" s="204">
        <f t="shared" si="0"/>
        <v>132615</v>
      </c>
      <c r="E24" s="21">
        <v>132615</v>
      </c>
      <c r="F24" s="21"/>
      <c r="G24" s="173"/>
      <c r="H24" s="173"/>
      <c r="I24" s="173"/>
      <c r="J24" s="204"/>
      <c r="K24" s="204"/>
      <c r="L24" s="173"/>
      <c r="M24" s="173"/>
      <c r="N24" s="55"/>
      <c r="O24" s="173"/>
    </row>
    <row r="25" ht="18" customHeight="1" spans="1:15">
      <c r="A25" s="180" t="s">
        <v>128</v>
      </c>
      <c r="B25" s="180" t="s">
        <v>129</v>
      </c>
      <c r="C25" s="203">
        <f t="shared" si="1"/>
        <v>132615</v>
      </c>
      <c r="D25" s="204">
        <f t="shared" si="0"/>
        <v>132615</v>
      </c>
      <c r="E25" s="21">
        <v>132615</v>
      </c>
      <c r="F25" s="21"/>
      <c r="G25" s="173"/>
      <c r="H25" s="173"/>
      <c r="I25" s="173"/>
      <c r="J25" s="204"/>
      <c r="K25" s="204"/>
      <c r="L25" s="173"/>
      <c r="M25" s="173"/>
      <c r="N25" s="55"/>
      <c r="O25" s="173"/>
    </row>
    <row r="26" ht="21" customHeight="1" spans="1:15">
      <c r="A26" s="205" t="s">
        <v>55</v>
      </c>
      <c r="B26" s="36"/>
      <c r="C26" s="203">
        <f>C8+C11+C23</f>
        <v>4676589.28</v>
      </c>
      <c r="D26" s="183">
        <f t="shared" ref="D26:F26" si="2">D8+D11+D23</f>
        <v>1398595</v>
      </c>
      <c r="E26" s="183">
        <f t="shared" si="2"/>
        <v>1396795</v>
      </c>
      <c r="F26" s="183">
        <f t="shared" si="2"/>
        <v>1800</v>
      </c>
      <c r="G26" s="83"/>
      <c r="H26" s="83"/>
      <c r="I26" s="83"/>
      <c r="J26" s="183">
        <f>J16</f>
        <v>3277994.28</v>
      </c>
      <c r="K26" s="183">
        <f>K16</f>
        <v>3277994.28</v>
      </c>
      <c r="L26" s="83"/>
      <c r="M26" s="83"/>
      <c r="N26" s="83"/>
      <c r="O26" s="83"/>
    </row>
  </sheetData>
  <mergeCells count="12">
    <mergeCell ref="A2:O2"/>
    <mergeCell ref="A3:O3"/>
    <mergeCell ref="A4:B4"/>
    <mergeCell ref="D5:F5"/>
    <mergeCell ref="J5:O5"/>
    <mergeCell ref="A26:B26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  <ignoredErrors>
    <ignoredError sqref="J16 D8:D25 F15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10" activePane="bottomLeft" state="frozen"/>
      <selection/>
      <selection pane="bottomLeft" activeCell="D17" sqref="D17"/>
    </sheetView>
  </sheetViews>
  <sheetFormatPr defaultColWidth="8.6" defaultRowHeight="12.75" customHeight="1" outlineLevelCol="3"/>
  <cols>
    <col min="1" max="4" width="35.6" customWidth="1"/>
  </cols>
  <sheetData>
    <row r="1" customHeight="1" spans="1:4">
      <c r="A1" s="1"/>
      <c r="B1" s="1"/>
      <c r="C1" s="1"/>
      <c r="D1" s="1"/>
    </row>
    <row r="2" ht="15" customHeight="1" spans="1:4">
      <c r="A2" s="44"/>
      <c r="B2" s="48"/>
      <c r="C2" s="48"/>
      <c r="D2" s="48" t="s">
        <v>130</v>
      </c>
    </row>
    <row r="3" ht="41.25" customHeight="1" spans="1:4">
      <c r="A3" s="43" t="str">
        <f>"2026"&amp;"年部门财政拨款收支预算总表"</f>
        <v>2026年部门财政拨款收支预算总表</v>
      </c>
    </row>
    <row r="4" ht="17.25" customHeight="1" spans="1:4">
      <c r="A4" s="46" t="str">
        <f>"单位名称："&amp;"昆明市五华区龙翔街道社区卫生服务中心"</f>
        <v>单位名称：昆明市五华区龙翔街道社区卫生服务中心</v>
      </c>
      <c r="B4" s="184"/>
      <c r="D4" s="48" t="s">
        <v>1</v>
      </c>
    </row>
    <row r="5" ht="17.25" customHeight="1" spans="1:4">
      <c r="A5" s="185" t="s">
        <v>2</v>
      </c>
      <c r="B5" s="186"/>
      <c r="C5" s="185" t="s">
        <v>3</v>
      </c>
      <c r="D5" s="186"/>
    </row>
    <row r="6" ht="18.75" customHeight="1" spans="1:4">
      <c r="A6" s="185" t="s">
        <v>4</v>
      </c>
      <c r="B6" s="185" t="s">
        <v>5</v>
      </c>
      <c r="C6" s="185" t="s">
        <v>6</v>
      </c>
      <c r="D6" s="185" t="s">
        <v>5</v>
      </c>
    </row>
    <row r="7" ht="16.5" customHeight="1" spans="1:4">
      <c r="A7" s="187" t="s">
        <v>131</v>
      </c>
      <c r="B7" s="83">
        <f>B8</f>
        <v>1398595</v>
      </c>
      <c r="C7" s="187" t="s">
        <v>132</v>
      </c>
      <c r="D7" s="83">
        <f>D35</f>
        <v>1398595</v>
      </c>
    </row>
    <row r="8" ht="16.5" customHeight="1" spans="1:4">
      <c r="A8" s="187" t="s">
        <v>133</v>
      </c>
      <c r="B8" s="156">
        <v>1398595</v>
      </c>
      <c r="C8" s="187" t="s">
        <v>134</v>
      </c>
      <c r="D8" s="83"/>
    </row>
    <row r="9" ht="16.5" customHeight="1" spans="1:4">
      <c r="A9" s="187" t="s">
        <v>135</v>
      </c>
      <c r="B9" s="83"/>
      <c r="C9" s="187" t="s">
        <v>136</v>
      </c>
      <c r="D9" s="83"/>
    </row>
    <row r="10" ht="16.5" customHeight="1" spans="1:4">
      <c r="A10" s="187" t="s">
        <v>137</v>
      </c>
      <c r="B10" s="83"/>
      <c r="C10" s="187" t="s">
        <v>138</v>
      </c>
      <c r="D10" s="83"/>
    </row>
    <row r="11" ht="16.5" customHeight="1" spans="1:4">
      <c r="A11" s="187" t="s">
        <v>139</v>
      </c>
      <c r="B11" s="83"/>
      <c r="C11" s="187" t="s">
        <v>140</v>
      </c>
      <c r="D11" s="83"/>
    </row>
    <row r="12" ht="16.5" customHeight="1" spans="1:4">
      <c r="A12" s="187" t="s">
        <v>133</v>
      </c>
      <c r="B12" s="83"/>
      <c r="C12" s="187" t="s">
        <v>141</v>
      </c>
      <c r="D12" s="83"/>
    </row>
    <row r="13" ht="16.5" customHeight="1" spans="1:4">
      <c r="A13" s="188" t="s">
        <v>135</v>
      </c>
      <c r="B13" s="83"/>
      <c r="C13" s="71" t="s">
        <v>142</v>
      </c>
      <c r="D13" s="83"/>
    </row>
    <row r="14" ht="16.5" customHeight="1" spans="1:4">
      <c r="A14" s="188" t="s">
        <v>137</v>
      </c>
      <c r="B14" s="83"/>
      <c r="C14" s="71" t="s">
        <v>143</v>
      </c>
      <c r="D14" s="83"/>
    </row>
    <row r="15" ht="16.5" customHeight="1" spans="1:4">
      <c r="A15" s="189"/>
      <c r="B15" s="83"/>
      <c r="C15" s="71" t="s">
        <v>144</v>
      </c>
      <c r="D15" s="83">
        <v>130000</v>
      </c>
    </row>
    <row r="16" ht="16.5" customHeight="1" spans="1:4">
      <c r="A16" s="189"/>
      <c r="B16" s="83"/>
      <c r="C16" s="71" t="s">
        <v>145</v>
      </c>
      <c r="D16" s="83">
        <v>1135980</v>
      </c>
    </row>
    <row r="17" ht="16.5" customHeight="1" spans="1:4">
      <c r="A17" s="189"/>
      <c r="B17" s="83"/>
      <c r="C17" s="71" t="s">
        <v>146</v>
      </c>
      <c r="D17" s="83"/>
    </row>
    <row r="18" ht="16.5" customHeight="1" spans="1:4">
      <c r="A18" s="189"/>
      <c r="B18" s="83"/>
      <c r="C18" s="71" t="s">
        <v>147</v>
      </c>
      <c r="D18" s="83"/>
    </row>
    <row r="19" ht="16.5" customHeight="1" spans="1:4">
      <c r="A19" s="189"/>
      <c r="B19" s="83"/>
      <c r="C19" s="71" t="s">
        <v>148</v>
      </c>
      <c r="D19" s="83"/>
    </row>
    <row r="20" ht="16.5" customHeight="1" spans="1:4">
      <c r="A20" s="189"/>
      <c r="B20" s="83"/>
      <c r="C20" s="71" t="s">
        <v>149</v>
      </c>
      <c r="D20" s="83"/>
    </row>
    <row r="21" ht="16.5" customHeight="1" spans="1:4">
      <c r="A21" s="189"/>
      <c r="B21" s="83"/>
      <c r="C21" s="71" t="s">
        <v>150</v>
      </c>
      <c r="D21" s="83"/>
    </row>
    <row r="22" ht="16.5" customHeight="1" spans="1:4">
      <c r="A22" s="189"/>
      <c r="B22" s="83"/>
      <c r="C22" s="71" t="s">
        <v>151</v>
      </c>
      <c r="D22" s="83"/>
    </row>
    <row r="23" ht="16.5" customHeight="1" spans="1:4">
      <c r="A23" s="189"/>
      <c r="B23" s="83"/>
      <c r="C23" s="71" t="s">
        <v>152</v>
      </c>
      <c r="D23" s="83"/>
    </row>
    <row r="24" ht="16.5" customHeight="1" spans="1:4">
      <c r="A24" s="189"/>
      <c r="B24" s="83"/>
      <c r="C24" s="71" t="s">
        <v>153</v>
      </c>
      <c r="D24" s="83"/>
    </row>
    <row r="25" ht="16.5" customHeight="1" spans="1:4">
      <c r="A25" s="189"/>
      <c r="B25" s="83"/>
      <c r="C25" s="71" t="s">
        <v>154</v>
      </c>
      <c r="D25" s="83"/>
    </row>
    <row r="26" ht="16.5" customHeight="1" spans="1:4">
      <c r="A26" s="189"/>
      <c r="B26" s="83"/>
      <c r="C26" s="71" t="s">
        <v>155</v>
      </c>
      <c r="D26" s="83">
        <v>132615</v>
      </c>
    </row>
    <row r="27" ht="16.5" customHeight="1" spans="1:4">
      <c r="A27" s="189"/>
      <c r="B27" s="83"/>
      <c r="C27" s="71" t="s">
        <v>156</v>
      </c>
      <c r="D27" s="83"/>
    </row>
    <row r="28" ht="16.5" customHeight="1" spans="1:4">
      <c r="A28" s="189"/>
      <c r="B28" s="83"/>
      <c r="C28" s="71" t="s">
        <v>157</v>
      </c>
      <c r="D28" s="83"/>
    </row>
    <row r="29" ht="16.5" customHeight="1" spans="1:4">
      <c r="A29" s="189"/>
      <c r="B29" s="83"/>
      <c r="C29" s="71" t="s">
        <v>158</v>
      </c>
      <c r="D29" s="83"/>
    </row>
    <row r="30" ht="16.5" customHeight="1" spans="1:4">
      <c r="A30" s="189"/>
      <c r="B30" s="83"/>
      <c r="C30" s="71" t="s">
        <v>159</v>
      </c>
      <c r="D30" s="83"/>
    </row>
    <row r="31" ht="16.5" customHeight="1" spans="1:4">
      <c r="A31" s="189"/>
      <c r="B31" s="83"/>
      <c r="C31" s="71" t="s">
        <v>160</v>
      </c>
      <c r="D31" s="83"/>
    </row>
    <row r="32" ht="16.5" customHeight="1" spans="1:4">
      <c r="A32" s="189"/>
      <c r="B32" s="83"/>
      <c r="C32" s="188" t="s">
        <v>161</v>
      </c>
      <c r="D32" s="83"/>
    </row>
    <row r="33" ht="16.5" customHeight="1" spans="1:4">
      <c r="A33" s="189"/>
      <c r="B33" s="83"/>
      <c r="C33" s="188" t="s">
        <v>162</v>
      </c>
      <c r="D33" s="83"/>
    </row>
    <row r="34" ht="16.5" customHeight="1" spans="1:4">
      <c r="A34" s="189"/>
      <c r="B34" s="83"/>
      <c r="C34" s="30" t="s">
        <v>163</v>
      </c>
      <c r="D34" s="83"/>
    </row>
    <row r="35" ht="15" customHeight="1" spans="1:4">
      <c r="A35" s="190" t="s">
        <v>50</v>
      </c>
      <c r="B35" s="191">
        <f>SUM(B8:B34)</f>
        <v>1398595</v>
      </c>
      <c r="C35" s="190" t="s">
        <v>51</v>
      </c>
      <c r="D35" s="191">
        <f>SUM(D8:D34)</f>
        <v>1398595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1"/>
  <sheetViews>
    <sheetView showZeros="0" workbookViewId="0">
      <pane ySplit="1" topLeftCell="A2" activePane="bottomLeft" state="frozen"/>
      <selection/>
      <selection pane="bottomLeft" activeCell="C22" sqref="C22"/>
    </sheetView>
  </sheetViews>
  <sheetFormatPr defaultColWidth="9.13333333333333" defaultRowHeight="14.25" customHeight="1" outlineLevelCol="6"/>
  <cols>
    <col min="1" max="1" width="20.1333333333333" customWidth="1"/>
    <col min="2" max="2" width="44" customWidth="1"/>
    <col min="3" max="7" width="24.1333333333333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1:7">
      <c r="D2" s="143"/>
      <c r="F2" s="74"/>
      <c r="G2" s="144" t="s">
        <v>164</v>
      </c>
    </row>
    <row r="3" ht="41.25" customHeight="1" spans="1:7">
      <c r="A3" s="129" t="str">
        <f>"2026"&amp;"年一般公共预算支出预算表（按功能科目分类）"</f>
        <v>2026年一般公共预算支出预算表（按功能科目分类）</v>
      </c>
      <c r="B3" s="129"/>
      <c r="C3" s="129"/>
      <c r="D3" s="129"/>
      <c r="E3" s="129"/>
      <c r="F3" s="129"/>
      <c r="G3" s="129"/>
    </row>
    <row r="4" ht="18" customHeight="1" spans="1:7">
      <c r="A4" s="5" t="str">
        <f>"单位名称："&amp;"昆明市五华区龙翔街道社区卫生服务中心"</f>
        <v>单位名称：昆明市五华区龙翔街道社区卫生服务中心</v>
      </c>
      <c r="F4" s="126"/>
      <c r="G4" s="144" t="s">
        <v>1</v>
      </c>
    </row>
    <row r="5" ht="20.25" customHeight="1" spans="1:7">
      <c r="A5" s="174" t="s">
        <v>165</v>
      </c>
      <c r="B5" s="175"/>
      <c r="C5" s="130" t="s">
        <v>55</v>
      </c>
      <c r="D5" s="161" t="s">
        <v>74</v>
      </c>
      <c r="E5" s="12"/>
      <c r="F5" s="13"/>
      <c r="G5" s="150" t="s">
        <v>75</v>
      </c>
    </row>
    <row r="6" ht="20.25" customHeight="1" spans="1:7">
      <c r="A6" s="176" t="s">
        <v>71</v>
      </c>
      <c r="B6" s="176" t="s">
        <v>72</v>
      </c>
      <c r="C6" s="28"/>
      <c r="D6" s="136" t="s">
        <v>57</v>
      </c>
      <c r="E6" s="136" t="s">
        <v>166</v>
      </c>
      <c r="F6" s="136" t="s">
        <v>167</v>
      </c>
      <c r="G6" s="153"/>
    </row>
    <row r="7" ht="15" customHeight="1" spans="1:7">
      <c r="A7" s="62" t="s">
        <v>81</v>
      </c>
      <c r="B7" s="62" t="s">
        <v>82</v>
      </c>
      <c r="C7" s="62" t="s">
        <v>83</v>
      </c>
      <c r="D7" s="62" t="s">
        <v>84</v>
      </c>
      <c r="E7" s="62" t="s">
        <v>85</v>
      </c>
      <c r="F7" s="62" t="s">
        <v>86</v>
      </c>
      <c r="G7" s="62" t="s">
        <v>87</v>
      </c>
    </row>
    <row r="8" ht="15" customHeight="1" spans="1:7">
      <c r="A8" s="58" t="s">
        <v>96</v>
      </c>
      <c r="B8" s="58" t="s">
        <v>97</v>
      </c>
      <c r="C8" s="177">
        <f>D8+G8</f>
        <v>130000</v>
      </c>
      <c r="D8" s="178">
        <f>D9</f>
        <v>130000</v>
      </c>
      <c r="E8" s="178">
        <f>E9</f>
        <v>130000</v>
      </c>
      <c r="F8" s="62"/>
      <c r="G8" s="62"/>
    </row>
    <row r="9" ht="15" customHeight="1" spans="1:7">
      <c r="A9" s="179" t="s">
        <v>98</v>
      </c>
      <c r="B9" s="179" t="s">
        <v>99</v>
      </c>
      <c r="C9" s="177">
        <f>D9+G9</f>
        <v>130000</v>
      </c>
      <c r="D9" s="178">
        <f>D10</f>
        <v>130000</v>
      </c>
      <c r="E9" s="178">
        <f>E10</f>
        <v>130000</v>
      </c>
      <c r="F9" s="177"/>
      <c r="G9" s="177"/>
    </row>
    <row r="10" ht="15" customHeight="1" spans="1:7">
      <c r="A10" s="180" t="s">
        <v>100</v>
      </c>
      <c r="B10" s="180" t="s">
        <v>101</v>
      </c>
      <c r="C10" s="177">
        <f>D10+G10</f>
        <v>130000</v>
      </c>
      <c r="D10" s="178">
        <v>130000</v>
      </c>
      <c r="E10" s="178">
        <v>130000</v>
      </c>
      <c r="F10" s="177"/>
      <c r="G10" s="177"/>
    </row>
    <row r="11" ht="15" customHeight="1" spans="1:7">
      <c r="A11" s="58" t="s">
        <v>102</v>
      </c>
      <c r="B11" s="58" t="s">
        <v>103</v>
      </c>
      <c r="C11" s="177">
        <f>C12+C14</f>
        <v>1135980</v>
      </c>
      <c r="D11" s="178">
        <f>D12+D14</f>
        <v>1134180</v>
      </c>
      <c r="E11" s="178">
        <f>E12+E14</f>
        <v>1134180</v>
      </c>
      <c r="F11" s="177"/>
      <c r="G11" s="177">
        <v>1800</v>
      </c>
    </row>
    <row r="12" ht="15" customHeight="1" spans="1:7">
      <c r="A12" s="179" t="s">
        <v>109</v>
      </c>
      <c r="B12" s="179" t="s">
        <v>110</v>
      </c>
      <c r="C12" s="177">
        <f>D12+G12</f>
        <v>1003980</v>
      </c>
      <c r="D12" s="178">
        <f>D13</f>
        <v>1002180</v>
      </c>
      <c r="E12" s="178">
        <f>E13</f>
        <v>1002180</v>
      </c>
      <c r="F12" s="177"/>
      <c r="G12" s="177">
        <v>1800</v>
      </c>
    </row>
    <row r="13" ht="15" customHeight="1" spans="1:7">
      <c r="A13" s="180" t="s">
        <v>111</v>
      </c>
      <c r="B13" s="180" t="s">
        <v>112</v>
      </c>
      <c r="C13" s="177">
        <f>D13+G13</f>
        <v>1003980</v>
      </c>
      <c r="D13" s="178">
        <v>1002180</v>
      </c>
      <c r="E13" s="178">
        <v>1002180</v>
      </c>
      <c r="F13" s="177"/>
      <c r="G13" s="177">
        <v>1800</v>
      </c>
    </row>
    <row r="14" ht="15" customHeight="1" spans="1:7">
      <c r="A14" s="179" t="s">
        <v>117</v>
      </c>
      <c r="B14" s="179" t="s">
        <v>118</v>
      </c>
      <c r="C14" s="177">
        <f t="shared" ref="C14:C20" si="0">D14+G14</f>
        <v>132000</v>
      </c>
      <c r="D14" s="178">
        <f>D15+D16+D17</f>
        <v>132000</v>
      </c>
      <c r="E14" s="178">
        <f>E15+E16+E17</f>
        <v>132000</v>
      </c>
      <c r="F14" s="177"/>
      <c r="G14" s="177"/>
    </row>
    <row r="15" ht="15" customHeight="1" spans="1:7">
      <c r="A15" s="180" t="s">
        <v>119</v>
      </c>
      <c r="B15" s="180" t="s">
        <v>120</v>
      </c>
      <c r="C15" s="177">
        <f t="shared" si="0"/>
        <v>81000</v>
      </c>
      <c r="D15" s="178">
        <v>81000</v>
      </c>
      <c r="E15" s="178">
        <v>81000</v>
      </c>
      <c r="F15" s="177"/>
      <c r="G15" s="177"/>
    </row>
    <row r="16" ht="15" customHeight="1" spans="1:7">
      <c r="A16" s="180" t="s">
        <v>121</v>
      </c>
      <c r="B16" s="180" t="s">
        <v>122</v>
      </c>
      <c r="C16" s="177">
        <f t="shared" si="0"/>
        <v>40000</v>
      </c>
      <c r="D16" s="178">
        <v>40000</v>
      </c>
      <c r="E16" s="178">
        <v>40000</v>
      </c>
      <c r="F16" s="177"/>
      <c r="G16" s="177"/>
    </row>
    <row r="17" ht="15" customHeight="1" spans="1:7">
      <c r="A17" s="180" t="s">
        <v>168</v>
      </c>
      <c r="B17" s="180" t="s">
        <v>123</v>
      </c>
      <c r="C17" s="177">
        <f t="shared" si="0"/>
        <v>11000</v>
      </c>
      <c r="D17" s="178">
        <v>11000</v>
      </c>
      <c r="E17" s="178">
        <v>11000</v>
      </c>
      <c r="F17" s="177"/>
      <c r="G17" s="181"/>
    </row>
    <row r="18" ht="15" customHeight="1" spans="1:7">
      <c r="A18" s="58" t="s">
        <v>124</v>
      </c>
      <c r="B18" s="58" t="s">
        <v>125</v>
      </c>
      <c r="C18" s="177">
        <f t="shared" si="0"/>
        <v>132615</v>
      </c>
      <c r="D18" s="178">
        <f>D19</f>
        <v>132615</v>
      </c>
      <c r="E18" s="178">
        <f>E19</f>
        <v>132615</v>
      </c>
      <c r="F18" s="177"/>
      <c r="G18" s="181"/>
    </row>
    <row r="19" ht="15" customHeight="1" spans="1:7">
      <c r="A19" s="179" t="s">
        <v>126</v>
      </c>
      <c r="B19" s="179" t="s">
        <v>127</v>
      </c>
      <c r="C19" s="177">
        <f t="shared" si="0"/>
        <v>132615</v>
      </c>
      <c r="D19" s="21">
        <v>132615</v>
      </c>
      <c r="E19" s="21">
        <v>132615</v>
      </c>
      <c r="F19" s="177"/>
      <c r="G19" s="181"/>
    </row>
    <row r="20" ht="15" customHeight="1" spans="1:7">
      <c r="A20" s="180" t="s">
        <v>128</v>
      </c>
      <c r="B20" s="180" t="s">
        <v>129</v>
      </c>
      <c r="C20" s="177">
        <f t="shared" si="0"/>
        <v>132615</v>
      </c>
      <c r="D20" s="21">
        <v>132615</v>
      </c>
      <c r="E20" s="21">
        <v>132615</v>
      </c>
      <c r="F20" s="177"/>
      <c r="G20" s="177"/>
    </row>
    <row r="21" ht="18" customHeight="1" spans="1:7">
      <c r="A21" s="82" t="s">
        <v>169</v>
      </c>
      <c r="B21" s="182" t="s">
        <v>169</v>
      </c>
      <c r="C21" s="183">
        <f>C8+C11+C18</f>
        <v>1398595</v>
      </c>
      <c r="D21" s="183">
        <f t="shared" ref="D21:E21" si="1">D8+D11+D18</f>
        <v>1396795</v>
      </c>
      <c r="E21" s="183">
        <f t="shared" si="1"/>
        <v>1396795</v>
      </c>
      <c r="F21" s="183"/>
      <c r="G21" s="183">
        <f>G11</f>
        <v>1800</v>
      </c>
    </row>
  </sheetData>
  <mergeCells count="6">
    <mergeCell ref="A3:G3"/>
    <mergeCell ref="A5:B5"/>
    <mergeCell ref="D5:F5"/>
    <mergeCell ref="A21:B21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  <ignoredErrors>
    <ignoredError sqref="A7" numberStoredAsText="1"/>
    <ignoredError sqref="D22:G22 F17:F21 F14:G16 F11:F13 F10:G10 F9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pane ySplit="1" topLeftCell="A2" activePane="bottomLeft" state="frozen"/>
      <selection/>
      <selection pane="bottomLeft" activeCell="C13" sqref="C13"/>
    </sheetView>
  </sheetViews>
  <sheetFormatPr defaultColWidth="10.4" defaultRowHeight="14.25" customHeight="1" outlineLevelCol="5"/>
  <cols>
    <col min="1" max="6" width="28.1333333333333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45"/>
      <c r="B2" s="45"/>
      <c r="C2" s="45"/>
      <c r="D2" s="45"/>
      <c r="E2" s="44"/>
      <c r="F2" s="170" t="s">
        <v>170</v>
      </c>
    </row>
    <row r="3" ht="41.25" customHeight="1" spans="1:6">
      <c r="A3" s="171" t="str">
        <f>"2026"&amp;"年一般公共预算“三公”经费支出预算表"</f>
        <v>2026年一般公共预算“三公”经费支出预算表</v>
      </c>
      <c r="B3" s="45"/>
      <c r="C3" s="45"/>
      <c r="D3" s="45"/>
      <c r="E3" s="44"/>
      <c r="F3" s="45"/>
    </row>
    <row r="4" customHeight="1" spans="1:6">
      <c r="A4" s="37" t="str">
        <f>"单位名称："&amp;"昆明市五华区龙翔街道社区卫生服务中心"</f>
        <v>单位名称：昆明市五华区龙翔街道社区卫生服务中心</v>
      </c>
      <c r="B4" s="38"/>
      <c r="D4" s="45"/>
      <c r="E4" s="44"/>
      <c r="F4" s="49" t="s">
        <v>1</v>
      </c>
    </row>
    <row r="5" ht="27" customHeight="1" spans="1:6">
      <c r="A5" s="50" t="s">
        <v>171</v>
      </c>
      <c r="B5" s="50" t="s">
        <v>172</v>
      </c>
      <c r="C5" s="52" t="s">
        <v>173</v>
      </c>
      <c r="D5" s="50"/>
      <c r="E5" s="51"/>
      <c r="F5" s="50" t="s">
        <v>174</v>
      </c>
    </row>
    <row r="6" ht="28.5" customHeight="1" spans="1:6">
      <c r="A6" s="172"/>
      <c r="B6" s="54"/>
      <c r="C6" s="51" t="s">
        <v>57</v>
      </c>
      <c r="D6" s="51" t="s">
        <v>175</v>
      </c>
      <c r="E6" s="51" t="s">
        <v>176</v>
      </c>
      <c r="F6" s="53"/>
    </row>
    <row r="7" ht="17.25" customHeight="1" spans="1:6">
      <c r="A7" s="173" t="s">
        <v>81</v>
      </c>
      <c r="B7" s="173" t="s">
        <v>82</v>
      </c>
      <c r="C7" s="173" t="s">
        <v>83</v>
      </c>
      <c r="D7" s="173" t="s">
        <v>84</v>
      </c>
      <c r="E7" s="173" t="s">
        <v>85</v>
      </c>
      <c r="F7" s="173" t="s">
        <v>86</v>
      </c>
    </row>
    <row r="8" ht="17.25" customHeight="1" spans="1:6">
      <c r="A8" s="83"/>
      <c r="B8" s="83"/>
      <c r="C8" s="83"/>
      <c r="D8" s="83"/>
      <c r="E8" s="83"/>
      <c r="F8" s="83"/>
    </row>
    <row r="10" customHeight="1" spans="1:6">
      <c r="A10" s="37" t="s">
        <v>177</v>
      </c>
      <c r="B10" s="38"/>
      <c r="C10" s="37"/>
      <c r="D10" s="38"/>
    </row>
  </sheetData>
  <mergeCells count="8">
    <mergeCell ref="A3:F3"/>
    <mergeCell ref="A4:B4"/>
    <mergeCell ref="C5:E5"/>
    <mergeCell ref="A10:B10"/>
    <mergeCell ref="C10:D10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23"/>
  <sheetViews>
    <sheetView showZeros="0" workbookViewId="0">
      <pane ySplit="1" topLeftCell="A2" activePane="bottomLeft" state="frozen"/>
      <selection/>
      <selection pane="bottomLeft" activeCell="I15" sqref="I15"/>
    </sheetView>
  </sheetViews>
  <sheetFormatPr defaultColWidth="9.13333333333333" defaultRowHeight="14.25" customHeight="1"/>
  <cols>
    <col min="1" max="1" width="26.1333333333333" customWidth="1"/>
    <col min="2" max="2" width="32.8666666666667" customWidth="1"/>
    <col min="3" max="3" width="20.7333333333333" customWidth="1"/>
    <col min="4" max="4" width="23.1333333333333" customWidth="1"/>
    <col min="5" max="5" width="10.1333333333333" customWidth="1"/>
    <col min="6" max="6" width="28.7333333333333" customWidth="1"/>
    <col min="7" max="7" width="6.26666666666667" customWidth="1"/>
    <col min="8" max="8" width="13.1333333333333" customWidth="1"/>
    <col min="9" max="9" width="15.8666666666667" customWidth="1"/>
    <col min="10" max="10" width="16.8666666666667" customWidth="1"/>
    <col min="11" max="11" width="15.4666666666667" customWidth="1"/>
    <col min="12" max="12" width="13.6" customWidth="1"/>
    <col min="13" max="13" width="16.1333333333333" customWidth="1"/>
    <col min="14" max="24" width="18.7333333333333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3.5" customHeight="1" spans="1:24">
      <c r="B2" s="143"/>
      <c r="C2" s="158"/>
      <c r="E2" s="159"/>
      <c r="F2" s="159"/>
      <c r="G2" s="159"/>
      <c r="H2" s="159"/>
      <c r="I2" s="85"/>
      <c r="J2" s="85"/>
      <c r="K2" s="85"/>
      <c r="L2" s="85"/>
      <c r="M2" s="85"/>
      <c r="N2" s="85"/>
      <c r="R2" s="85"/>
      <c r="V2" s="158"/>
      <c r="X2" s="3" t="s">
        <v>178</v>
      </c>
    </row>
    <row r="3" ht="45.75" customHeight="1" spans="1:24">
      <c r="A3" s="68" t="str">
        <f>"2026"&amp;"年部门基本支出预算表"</f>
        <v>2026年部门基本支出预算表</v>
      </c>
      <c r="B3" s="4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4"/>
      <c r="P3" s="4"/>
      <c r="Q3" s="4"/>
      <c r="R3" s="68"/>
      <c r="S3" s="68"/>
      <c r="T3" s="68"/>
      <c r="U3" s="68"/>
      <c r="V3" s="68"/>
      <c r="W3" s="68"/>
      <c r="X3" s="68"/>
    </row>
    <row r="4" ht="18.75" customHeight="1" spans="1:24">
      <c r="A4" s="5" t="str">
        <f>"单位名称："&amp;"昆明市五华区龙翔街道社区卫生服务中心"</f>
        <v>单位名称：昆明市五华区龙翔街道社区卫生服务中心</v>
      </c>
      <c r="B4" s="6"/>
      <c r="C4" s="160"/>
      <c r="D4" s="160"/>
      <c r="E4" s="160"/>
      <c r="F4" s="160"/>
      <c r="G4" s="160"/>
      <c r="H4" s="160"/>
      <c r="I4" s="90"/>
      <c r="J4" s="90"/>
      <c r="K4" s="90"/>
      <c r="L4" s="90"/>
      <c r="M4" s="90"/>
      <c r="N4" s="90"/>
      <c r="O4" s="7"/>
      <c r="P4" s="7"/>
      <c r="Q4" s="7"/>
      <c r="R4" s="90"/>
      <c r="V4" s="158"/>
      <c r="X4" s="3" t="s">
        <v>1</v>
      </c>
    </row>
    <row r="5" ht="18" customHeight="1" spans="1:24">
      <c r="A5" s="9" t="s">
        <v>179</v>
      </c>
      <c r="B5" s="9" t="s">
        <v>180</v>
      </c>
      <c r="C5" s="9" t="s">
        <v>181</v>
      </c>
      <c r="D5" s="9" t="s">
        <v>182</v>
      </c>
      <c r="E5" s="9" t="s">
        <v>183</v>
      </c>
      <c r="F5" s="9" t="s">
        <v>184</v>
      </c>
      <c r="G5" s="9" t="s">
        <v>185</v>
      </c>
      <c r="H5" s="9" t="s">
        <v>186</v>
      </c>
      <c r="I5" s="161" t="s">
        <v>187</v>
      </c>
      <c r="J5" s="96" t="s">
        <v>187</v>
      </c>
      <c r="K5" s="96"/>
      <c r="L5" s="96"/>
      <c r="M5" s="96"/>
      <c r="N5" s="96"/>
      <c r="O5" s="12"/>
      <c r="P5" s="12"/>
      <c r="Q5" s="12"/>
      <c r="R5" s="95" t="s">
        <v>61</v>
      </c>
      <c r="S5" s="96" t="s">
        <v>62</v>
      </c>
      <c r="T5" s="96"/>
      <c r="U5" s="96"/>
      <c r="V5" s="96"/>
      <c r="W5" s="96"/>
      <c r="X5" s="79"/>
    </row>
    <row r="6" ht="18" customHeight="1" spans="1:24">
      <c r="A6" s="14"/>
      <c r="B6" s="27"/>
      <c r="C6" s="132"/>
      <c r="D6" s="14"/>
      <c r="E6" s="14"/>
      <c r="F6" s="14"/>
      <c r="G6" s="14"/>
      <c r="H6" s="14"/>
      <c r="I6" s="130" t="s">
        <v>188</v>
      </c>
      <c r="J6" s="161" t="s">
        <v>58</v>
      </c>
      <c r="K6" s="96"/>
      <c r="L6" s="96"/>
      <c r="M6" s="96"/>
      <c r="N6" s="79"/>
      <c r="O6" s="11" t="s">
        <v>189</v>
      </c>
      <c r="P6" s="12"/>
      <c r="Q6" s="13"/>
      <c r="R6" s="9" t="s">
        <v>61</v>
      </c>
      <c r="S6" s="161" t="s">
        <v>62</v>
      </c>
      <c r="T6" s="95" t="s">
        <v>64</v>
      </c>
      <c r="U6" s="96" t="s">
        <v>62</v>
      </c>
      <c r="V6" s="95" t="s">
        <v>66</v>
      </c>
      <c r="W6" s="95" t="s">
        <v>67</v>
      </c>
      <c r="X6" s="162" t="s">
        <v>68</v>
      </c>
    </row>
    <row r="7" ht="19.5" customHeight="1" spans="1:24">
      <c r="A7" s="27"/>
      <c r="B7" s="27"/>
      <c r="C7" s="27"/>
      <c r="D7" s="27"/>
      <c r="E7" s="27"/>
      <c r="F7" s="27"/>
      <c r="G7" s="27"/>
      <c r="H7" s="27"/>
      <c r="I7" s="27"/>
      <c r="J7" s="163" t="s">
        <v>190</v>
      </c>
      <c r="K7" s="9" t="s">
        <v>191</v>
      </c>
      <c r="L7" s="9" t="s">
        <v>192</v>
      </c>
      <c r="M7" s="9" t="s">
        <v>193</v>
      </c>
      <c r="N7" s="9" t="s">
        <v>194</v>
      </c>
      <c r="O7" s="9" t="s">
        <v>58</v>
      </c>
      <c r="P7" s="9" t="s">
        <v>59</v>
      </c>
      <c r="Q7" s="9" t="s">
        <v>60</v>
      </c>
      <c r="R7" s="27"/>
      <c r="S7" s="9" t="s">
        <v>57</v>
      </c>
      <c r="T7" s="9" t="s">
        <v>64</v>
      </c>
      <c r="U7" s="9" t="s">
        <v>195</v>
      </c>
      <c r="V7" s="9" t="s">
        <v>66</v>
      </c>
      <c r="W7" s="9" t="s">
        <v>67</v>
      </c>
      <c r="X7" s="9" t="s">
        <v>68</v>
      </c>
    </row>
    <row r="8" ht="37.5" customHeight="1" spans="1:24">
      <c r="A8" s="164"/>
      <c r="B8" s="28"/>
      <c r="C8" s="164"/>
      <c r="D8" s="164"/>
      <c r="E8" s="164"/>
      <c r="F8" s="164"/>
      <c r="G8" s="164"/>
      <c r="H8" s="164"/>
      <c r="I8" s="164"/>
      <c r="J8" s="165" t="s">
        <v>57</v>
      </c>
      <c r="K8" s="16" t="s">
        <v>196</v>
      </c>
      <c r="L8" s="16" t="s">
        <v>192</v>
      </c>
      <c r="M8" s="16" t="s">
        <v>193</v>
      </c>
      <c r="N8" s="16" t="s">
        <v>194</v>
      </c>
      <c r="O8" s="16" t="s">
        <v>192</v>
      </c>
      <c r="P8" s="16" t="s">
        <v>193</v>
      </c>
      <c r="Q8" s="16" t="s">
        <v>194</v>
      </c>
      <c r="R8" s="16" t="s">
        <v>61</v>
      </c>
      <c r="S8" s="16" t="s">
        <v>57</v>
      </c>
      <c r="T8" s="16" t="s">
        <v>64</v>
      </c>
      <c r="U8" s="16" t="s">
        <v>195</v>
      </c>
      <c r="V8" s="16" t="s">
        <v>66</v>
      </c>
      <c r="W8" s="16" t="s">
        <v>67</v>
      </c>
      <c r="X8" s="16" t="s">
        <v>68</v>
      </c>
    </row>
    <row r="9" customHeight="1" spans="1:24">
      <c r="A9" s="29">
        <v>1</v>
      </c>
      <c r="B9" s="29">
        <v>2</v>
      </c>
      <c r="C9" s="29">
        <v>3</v>
      </c>
      <c r="D9" s="29">
        <v>4</v>
      </c>
      <c r="E9" s="29">
        <v>5</v>
      </c>
      <c r="F9" s="29">
        <v>6</v>
      </c>
      <c r="G9" s="29">
        <v>7</v>
      </c>
      <c r="H9" s="29">
        <v>8</v>
      </c>
      <c r="I9" s="29">
        <v>9</v>
      </c>
      <c r="J9" s="29">
        <v>10</v>
      </c>
      <c r="K9" s="29">
        <v>11</v>
      </c>
      <c r="L9" s="29">
        <v>12</v>
      </c>
      <c r="M9" s="29">
        <v>13</v>
      </c>
      <c r="N9" s="29">
        <v>14</v>
      </c>
      <c r="O9" s="29">
        <v>15</v>
      </c>
      <c r="P9" s="29">
        <v>16</v>
      </c>
      <c r="Q9" s="29">
        <v>17</v>
      </c>
      <c r="R9" s="29">
        <v>18</v>
      </c>
      <c r="S9" s="29">
        <v>19</v>
      </c>
      <c r="T9" s="29">
        <v>20</v>
      </c>
      <c r="U9" s="29">
        <v>21</v>
      </c>
      <c r="V9" s="29">
        <v>22</v>
      </c>
      <c r="W9" s="29">
        <v>23</v>
      </c>
      <c r="X9" s="29">
        <v>24</v>
      </c>
    </row>
    <row r="10" ht="23" customHeight="1" spans="1:24">
      <c r="A10" s="29" t="s">
        <v>197</v>
      </c>
      <c r="B10" s="29" t="s">
        <v>198</v>
      </c>
      <c r="C10" s="50" t="s">
        <v>199</v>
      </c>
      <c r="D10" s="166" t="s">
        <v>200</v>
      </c>
      <c r="E10" s="166" t="s">
        <v>111</v>
      </c>
      <c r="F10" s="166" t="s">
        <v>112</v>
      </c>
      <c r="G10" s="166" t="s">
        <v>201</v>
      </c>
      <c r="H10" s="166" t="s">
        <v>202</v>
      </c>
      <c r="I10" s="167">
        <v>273600</v>
      </c>
      <c r="J10" s="167">
        <v>273600</v>
      </c>
      <c r="K10" s="29"/>
      <c r="L10" s="29"/>
      <c r="M10" s="167">
        <v>273600</v>
      </c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</row>
    <row r="11" ht="23" customHeight="1" spans="1:24">
      <c r="A11" s="29" t="s">
        <v>197</v>
      </c>
      <c r="B11" s="29" t="s">
        <v>198</v>
      </c>
      <c r="C11" s="50" t="s">
        <v>203</v>
      </c>
      <c r="D11" s="166" t="s">
        <v>129</v>
      </c>
      <c r="E11" s="166" t="s">
        <v>128</v>
      </c>
      <c r="F11" s="166" t="s">
        <v>129</v>
      </c>
      <c r="G11" s="166" t="s">
        <v>201</v>
      </c>
      <c r="H11" s="166" t="s">
        <v>202</v>
      </c>
      <c r="I11" s="167">
        <v>132615</v>
      </c>
      <c r="J11" s="167">
        <v>132615</v>
      </c>
      <c r="K11" s="29"/>
      <c r="L11" s="29"/>
      <c r="M11" s="167">
        <v>132615</v>
      </c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</row>
    <row r="12" ht="23" customHeight="1" spans="1:24">
      <c r="A12" s="29" t="s">
        <v>197</v>
      </c>
      <c r="B12" s="29" t="s">
        <v>198</v>
      </c>
      <c r="C12" s="50" t="s">
        <v>204</v>
      </c>
      <c r="D12" s="166" t="s">
        <v>205</v>
      </c>
      <c r="E12" s="166" t="s">
        <v>111</v>
      </c>
      <c r="F12" s="166" t="s">
        <v>112</v>
      </c>
      <c r="G12" s="166" t="s">
        <v>201</v>
      </c>
      <c r="H12" s="166" t="s">
        <v>202</v>
      </c>
      <c r="I12" s="167">
        <v>324096</v>
      </c>
      <c r="J12" s="167">
        <v>324096</v>
      </c>
      <c r="K12" s="29"/>
      <c r="L12" s="29"/>
      <c r="M12" s="167">
        <v>324096</v>
      </c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</row>
    <row r="13" ht="23" customHeight="1" spans="1:24">
      <c r="A13" s="29" t="s">
        <v>197</v>
      </c>
      <c r="B13" s="29" t="s">
        <v>198</v>
      </c>
      <c r="C13" s="50" t="s">
        <v>204</v>
      </c>
      <c r="D13" s="166" t="s">
        <v>205</v>
      </c>
      <c r="E13" s="166" t="s">
        <v>111</v>
      </c>
      <c r="F13" s="166" t="s">
        <v>112</v>
      </c>
      <c r="G13" s="166" t="s">
        <v>201</v>
      </c>
      <c r="H13" s="166" t="s">
        <v>202</v>
      </c>
      <c r="I13" s="167">
        <v>54000</v>
      </c>
      <c r="J13" s="167">
        <v>54000</v>
      </c>
      <c r="K13" s="29"/>
      <c r="L13" s="29"/>
      <c r="M13" s="167">
        <v>54000</v>
      </c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</row>
    <row r="14" ht="23" customHeight="1" spans="1:24">
      <c r="A14" s="29" t="s">
        <v>197</v>
      </c>
      <c r="B14" s="29" t="s">
        <v>198</v>
      </c>
      <c r="C14" s="50" t="s">
        <v>204</v>
      </c>
      <c r="D14" s="166" t="s">
        <v>205</v>
      </c>
      <c r="E14" s="166" t="s">
        <v>111</v>
      </c>
      <c r="F14" s="166" t="s">
        <v>112</v>
      </c>
      <c r="G14" s="166" t="s">
        <v>201</v>
      </c>
      <c r="H14" s="166" t="s">
        <v>202</v>
      </c>
      <c r="I14" s="167">
        <v>174984</v>
      </c>
      <c r="J14" s="167">
        <v>174984</v>
      </c>
      <c r="K14" s="29"/>
      <c r="L14" s="29"/>
      <c r="M14" s="167">
        <v>174984</v>
      </c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</row>
    <row r="15" ht="23" customHeight="1" spans="1:24">
      <c r="A15" s="29"/>
      <c r="B15" s="29"/>
      <c r="C15" s="50"/>
      <c r="D15" s="166"/>
      <c r="E15" s="166" t="s">
        <v>111</v>
      </c>
      <c r="F15" s="166" t="s">
        <v>112</v>
      </c>
      <c r="G15" s="166" t="s">
        <v>201</v>
      </c>
      <c r="H15" s="166" t="s">
        <v>202</v>
      </c>
      <c r="I15" s="167">
        <v>160500</v>
      </c>
      <c r="J15" s="167">
        <v>160500</v>
      </c>
      <c r="K15" s="29"/>
      <c r="L15" s="29"/>
      <c r="M15" s="167">
        <v>160500</v>
      </c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</row>
    <row r="16" ht="23" customHeight="1" spans="1:24">
      <c r="A16" s="29"/>
      <c r="B16" s="29"/>
      <c r="C16" s="50"/>
      <c r="D16" s="166"/>
      <c r="E16" s="166" t="s">
        <v>111</v>
      </c>
      <c r="F16" s="166" t="s">
        <v>112</v>
      </c>
      <c r="G16" s="166" t="s">
        <v>201</v>
      </c>
      <c r="H16" s="166" t="s">
        <v>206</v>
      </c>
      <c r="I16" s="167">
        <v>8000</v>
      </c>
      <c r="J16" s="167">
        <v>8000</v>
      </c>
      <c r="K16" s="29"/>
      <c r="L16" s="29"/>
      <c r="M16" s="167">
        <v>8000</v>
      </c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</row>
    <row r="17" ht="23" customHeight="1" spans="1:24">
      <c r="A17" s="29" t="s">
        <v>197</v>
      </c>
      <c r="B17" s="29" t="s">
        <v>198</v>
      </c>
      <c r="C17" s="50" t="s">
        <v>207</v>
      </c>
      <c r="D17" s="166" t="s">
        <v>208</v>
      </c>
      <c r="E17" s="166" t="s">
        <v>100</v>
      </c>
      <c r="F17" s="166" t="s">
        <v>101</v>
      </c>
      <c r="G17" s="166" t="s">
        <v>201</v>
      </c>
      <c r="H17" s="166" t="s">
        <v>202</v>
      </c>
      <c r="I17" s="167">
        <v>130000</v>
      </c>
      <c r="J17" s="167">
        <v>130000</v>
      </c>
      <c r="K17" s="29"/>
      <c r="L17" s="29"/>
      <c r="M17" s="167">
        <v>130000</v>
      </c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</row>
    <row r="18" ht="23" customHeight="1" spans="1:24">
      <c r="A18" s="29" t="s">
        <v>197</v>
      </c>
      <c r="B18" s="29" t="s">
        <v>198</v>
      </c>
      <c r="C18" s="50" t="s">
        <v>207</v>
      </c>
      <c r="D18" s="166" t="s">
        <v>208</v>
      </c>
      <c r="E18" s="166" t="s">
        <v>119</v>
      </c>
      <c r="F18" s="166" t="s">
        <v>120</v>
      </c>
      <c r="G18" s="166" t="s">
        <v>201</v>
      </c>
      <c r="H18" s="166" t="s">
        <v>202</v>
      </c>
      <c r="I18" s="167">
        <v>81000</v>
      </c>
      <c r="J18" s="167">
        <v>81000</v>
      </c>
      <c r="K18" s="29"/>
      <c r="L18" s="29"/>
      <c r="M18" s="167">
        <v>81000</v>
      </c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</row>
    <row r="19" ht="23" customHeight="1" spans="1:24">
      <c r="A19" s="29" t="s">
        <v>197</v>
      </c>
      <c r="B19" s="29" t="s">
        <v>198</v>
      </c>
      <c r="C19" s="50" t="s">
        <v>207</v>
      </c>
      <c r="D19" s="166" t="s">
        <v>208</v>
      </c>
      <c r="E19" s="166" t="s">
        <v>121</v>
      </c>
      <c r="F19" s="166" t="s">
        <v>122</v>
      </c>
      <c r="G19" s="166" t="s">
        <v>201</v>
      </c>
      <c r="H19" s="166" t="s">
        <v>202</v>
      </c>
      <c r="I19" s="167">
        <v>40000</v>
      </c>
      <c r="J19" s="167">
        <v>40000</v>
      </c>
      <c r="K19" s="29"/>
      <c r="L19" s="29"/>
      <c r="M19" s="167">
        <v>40000</v>
      </c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</row>
    <row r="20" ht="23" customHeight="1" spans="1:24">
      <c r="A20" s="29" t="s">
        <v>197</v>
      </c>
      <c r="B20" s="29" t="s">
        <v>198</v>
      </c>
      <c r="C20" s="50" t="s">
        <v>207</v>
      </c>
      <c r="D20" s="166" t="s">
        <v>208</v>
      </c>
      <c r="E20" s="166" t="s">
        <v>111</v>
      </c>
      <c r="F20" s="166" t="s">
        <v>112</v>
      </c>
      <c r="G20" s="166" t="s">
        <v>201</v>
      </c>
      <c r="H20" s="166" t="s">
        <v>202</v>
      </c>
      <c r="I20" s="167">
        <v>7000</v>
      </c>
      <c r="J20" s="167">
        <v>7000</v>
      </c>
      <c r="K20" s="29"/>
      <c r="L20" s="29"/>
      <c r="M20" s="167">
        <v>7000</v>
      </c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</row>
    <row r="21" ht="23" customHeight="1" spans="1:24">
      <c r="A21" s="29" t="s">
        <v>197</v>
      </c>
      <c r="B21" s="29" t="s">
        <v>198</v>
      </c>
      <c r="C21" s="50" t="s">
        <v>207</v>
      </c>
      <c r="D21" s="166" t="s">
        <v>208</v>
      </c>
      <c r="E21" s="166" t="s">
        <v>168</v>
      </c>
      <c r="F21" s="166" t="s">
        <v>123</v>
      </c>
      <c r="G21" s="166" t="s">
        <v>201</v>
      </c>
      <c r="H21" s="166" t="s">
        <v>202</v>
      </c>
      <c r="I21" s="167">
        <v>7000</v>
      </c>
      <c r="J21" s="167">
        <v>7000</v>
      </c>
      <c r="K21" s="29"/>
      <c r="L21" s="29"/>
      <c r="M21" s="167">
        <v>7000</v>
      </c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</row>
    <row r="22" ht="23" customHeight="1" spans="1:24">
      <c r="A22" s="29" t="s">
        <v>197</v>
      </c>
      <c r="B22" s="29" t="s">
        <v>198</v>
      </c>
      <c r="C22" s="50" t="s">
        <v>207</v>
      </c>
      <c r="D22" s="166" t="s">
        <v>208</v>
      </c>
      <c r="E22" s="166" t="s">
        <v>168</v>
      </c>
      <c r="F22" s="166" t="s">
        <v>123</v>
      </c>
      <c r="G22" s="166" t="s">
        <v>201</v>
      </c>
      <c r="H22" s="166" t="s">
        <v>202</v>
      </c>
      <c r="I22" s="167">
        <v>4000</v>
      </c>
      <c r="J22" s="167">
        <v>4000</v>
      </c>
      <c r="K22" s="29"/>
      <c r="L22" s="29"/>
      <c r="M22" s="167">
        <v>4000</v>
      </c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</row>
    <row r="23" ht="17.25" customHeight="1" spans="1:24">
      <c r="A23" s="34" t="s">
        <v>169</v>
      </c>
      <c r="B23" s="35"/>
      <c r="C23" s="168"/>
      <c r="D23" s="168"/>
      <c r="E23" s="168"/>
      <c r="F23" s="168"/>
      <c r="G23" s="168"/>
      <c r="H23" s="169"/>
      <c r="I23" s="83">
        <f>SUM(I10:I22)</f>
        <v>1396795</v>
      </c>
      <c r="J23" s="83">
        <f>SUM(J10:J22)</f>
        <v>1396795</v>
      </c>
      <c r="K23" s="83"/>
      <c r="L23" s="83"/>
      <c r="M23" s="83">
        <f>SUM(M10:M22)</f>
        <v>1396795</v>
      </c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</row>
  </sheetData>
  <mergeCells count="31">
    <mergeCell ref="A3:X3"/>
    <mergeCell ref="A4:H4"/>
    <mergeCell ref="I5:X5"/>
    <mergeCell ref="J6:N6"/>
    <mergeCell ref="O6:Q6"/>
    <mergeCell ref="S6:X6"/>
    <mergeCell ref="A23:H23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9"/>
  <sheetViews>
    <sheetView showZeros="0" workbookViewId="0">
      <selection activeCell="J20" sqref="J20"/>
    </sheetView>
  </sheetViews>
  <sheetFormatPr defaultColWidth="9.13333333333333" defaultRowHeight="14.25" customHeight="1"/>
  <cols>
    <col min="1" max="1" width="14" customWidth="1"/>
    <col min="2" max="2" width="21" customWidth="1"/>
    <col min="3" max="3" width="8.26666666666667" style="142" customWidth="1"/>
    <col min="4" max="4" width="15.4" customWidth="1"/>
    <col min="5" max="7" width="7.13333333333333" customWidth="1"/>
    <col min="8" max="8" width="17.7333333333333" customWidth="1"/>
    <col min="9" max="9" width="14.1333333333333" customWidth="1"/>
    <col min="10" max="10" width="11.7333333333333" customWidth="1"/>
    <col min="11" max="11" width="11.6" customWidth="1"/>
    <col min="12" max="17" width="8.13333333333333" customWidth="1"/>
    <col min="18" max="18" width="15.4666666666667" customWidth="1"/>
    <col min="19" max="19" width="17.1333333333333" customWidth="1"/>
    <col min="20" max="21" width="19.8666666666667" customWidth="1"/>
    <col min="22" max="22" width="20" customWidth="1"/>
    <col min="23" max="23" width="19.8666666666667" customWidth="1"/>
  </cols>
  <sheetData>
    <row r="1" customHeight="1" spans="1:23">
      <c r="A1" s="1"/>
      <c r="B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1:23">
      <c r="B2" s="143"/>
      <c r="E2" s="2"/>
      <c r="F2" s="2"/>
      <c r="G2" s="2"/>
      <c r="H2" s="2"/>
      <c r="U2" s="143"/>
      <c r="W2" s="144" t="s">
        <v>209</v>
      </c>
    </row>
    <row r="3" ht="46.5" customHeight="1" spans="1:23">
      <c r="A3" s="4" t="str">
        <f>"2026"&amp;"年部门项目支出预算表"</f>
        <v>2026年部门项目支出预算表</v>
      </c>
      <c r="B3" s="4"/>
      <c r="C3" s="14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3.5" customHeight="1" spans="1:23">
      <c r="A4" s="5" t="str">
        <f>"单位名称："&amp;"昆明市五华区龙翔街道社区卫生服务中心"</f>
        <v>单位名称：昆明市五华区龙翔街道社区卫生服务中心</v>
      </c>
      <c r="B4" s="6"/>
      <c r="C4" s="14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U4" s="143"/>
      <c r="W4" s="113" t="s">
        <v>1</v>
      </c>
    </row>
    <row r="5" ht="21.75" customHeight="1" spans="1:23">
      <c r="A5" s="9" t="s">
        <v>210</v>
      </c>
      <c r="B5" s="10" t="s">
        <v>181</v>
      </c>
      <c r="C5" s="147" t="s">
        <v>182</v>
      </c>
      <c r="D5" s="9" t="s">
        <v>211</v>
      </c>
      <c r="E5" s="10" t="s">
        <v>183</v>
      </c>
      <c r="F5" s="10" t="s">
        <v>184</v>
      </c>
      <c r="G5" s="10" t="s">
        <v>212</v>
      </c>
      <c r="H5" s="10" t="s">
        <v>213</v>
      </c>
      <c r="I5" s="26" t="s">
        <v>55</v>
      </c>
      <c r="J5" s="11" t="s">
        <v>214</v>
      </c>
      <c r="K5" s="12"/>
      <c r="L5" s="12"/>
      <c r="M5" s="13"/>
      <c r="N5" s="11" t="s">
        <v>189</v>
      </c>
      <c r="O5" s="12"/>
      <c r="P5" s="13"/>
      <c r="Q5" s="10" t="s">
        <v>61</v>
      </c>
      <c r="R5" s="11" t="s">
        <v>62</v>
      </c>
      <c r="S5" s="12"/>
      <c r="T5" s="12"/>
      <c r="U5" s="12"/>
      <c r="V5" s="12"/>
      <c r="W5" s="13"/>
    </row>
    <row r="6" ht="21.75" customHeight="1" spans="1:23">
      <c r="A6" s="14"/>
      <c r="B6" s="27"/>
      <c r="C6" s="148"/>
      <c r="D6" s="14"/>
      <c r="E6" s="15"/>
      <c r="F6" s="15"/>
      <c r="G6" s="15"/>
      <c r="H6" s="15"/>
      <c r="I6" s="27"/>
      <c r="J6" s="149" t="s">
        <v>58</v>
      </c>
      <c r="K6" s="150"/>
      <c r="L6" s="10" t="s">
        <v>59</v>
      </c>
      <c r="M6" s="10" t="s">
        <v>60</v>
      </c>
      <c r="N6" s="10" t="s">
        <v>58</v>
      </c>
      <c r="O6" s="10" t="s">
        <v>59</v>
      </c>
      <c r="P6" s="10" t="s">
        <v>60</v>
      </c>
      <c r="Q6" s="15"/>
      <c r="R6" s="10" t="s">
        <v>57</v>
      </c>
      <c r="S6" s="10" t="s">
        <v>64</v>
      </c>
      <c r="T6" s="10" t="s">
        <v>195</v>
      </c>
      <c r="U6" s="10" t="s">
        <v>66</v>
      </c>
      <c r="V6" s="10" t="s">
        <v>67</v>
      </c>
      <c r="W6" s="10" t="s">
        <v>68</v>
      </c>
    </row>
    <row r="7" ht="21" customHeight="1" spans="1:23">
      <c r="A7" s="27"/>
      <c r="B7" s="27"/>
      <c r="C7" s="151"/>
      <c r="D7" s="27"/>
      <c r="E7" s="27"/>
      <c r="F7" s="27"/>
      <c r="G7" s="27"/>
      <c r="H7" s="27"/>
      <c r="I7" s="27"/>
      <c r="J7" s="152" t="s">
        <v>57</v>
      </c>
      <c r="K7" s="153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</row>
    <row r="8" ht="39.75" customHeight="1" spans="1:23">
      <c r="A8" s="16"/>
      <c r="B8" s="28"/>
      <c r="C8" s="154"/>
      <c r="D8" s="16"/>
      <c r="E8" s="17"/>
      <c r="F8" s="17"/>
      <c r="G8" s="17"/>
      <c r="H8" s="17"/>
      <c r="I8" s="28"/>
      <c r="J8" s="69" t="s">
        <v>57</v>
      </c>
      <c r="K8" s="69" t="s">
        <v>215</v>
      </c>
      <c r="L8" s="17"/>
      <c r="M8" s="17"/>
      <c r="N8" s="17"/>
      <c r="O8" s="17"/>
      <c r="P8" s="17"/>
      <c r="Q8" s="17"/>
      <c r="R8" s="17"/>
      <c r="S8" s="17"/>
      <c r="T8" s="17"/>
      <c r="U8" s="28"/>
      <c r="V8" s="17"/>
      <c r="W8" s="17"/>
    </row>
    <row r="9" ht="15" customHeight="1" spans="1:23">
      <c r="A9" s="18">
        <v>1</v>
      </c>
      <c r="B9" s="18">
        <v>2</v>
      </c>
      <c r="C9" s="155">
        <v>3</v>
      </c>
      <c r="D9" s="18">
        <v>4</v>
      </c>
      <c r="E9" s="18">
        <v>5</v>
      </c>
      <c r="F9" s="18">
        <v>6</v>
      </c>
      <c r="G9" s="18">
        <v>7</v>
      </c>
      <c r="H9" s="18">
        <v>8</v>
      </c>
      <c r="I9" s="18">
        <v>9</v>
      </c>
      <c r="J9" s="18">
        <v>10</v>
      </c>
      <c r="K9" s="18">
        <v>11</v>
      </c>
      <c r="L9" s="29">
        <v>12</v>
      </c>
      <c r="M9" s="29">
        <v>13</v>
      </c>
      <c r="N9" s="29">
        <v>14</v>
      </c>
      <c r="O9" s="29">
        <v>15</v>
      </c>
      <c r="P9" s="29">
        <v>16</v>
      </c>
      <c r="Q9" s="29">
        <v>17</v>
      </c>
      <c r="R9" s="29">
        <v>18</v>
      </c>
      <c r="S9" s="29">
        <v>19</v>
      </c>
      <c r="T9" s="29">
        <v>20</v>
      </c>
      <c r="U9" s="18">
        <v>21</v>
      </c>
      <c r="V9" s="29">
        <v>22</v>
      </c>
      <c r="W9" s="18">
        <v>23</v>
      </c>
    </row>
    <row r="10" ht="20" customHeight="1" spans="1:23">
      <c r="A10" s="19" t="s">
        <v>216</v>
      </c>
      <c r="B10" s="221" t="s">
        <v>217</v>
      </c>
      <c r="C10" s="19" t="s">
        <v>218</v>
      </c>
      <c r="D10" s="18" t="s">
        <v>198</v>
      </c>
      <c r="E10" s="19" t="s">
        <v>111</v>
      </c>
      <c r="F10" s="19" t="s">
        <v>112</v>
      </c>
      <c r="G10" s="19" t="s">
        <v>219</v>
      </c>
      <c r="H10" s="19" t="s">
        <v>220</v>
      </c>
      <c r="I10" s="21">
        <v>1500</v>
      </c>
      <c r="J10" s="18">
        <f>K10</f>
        <v>0</v>
      </c>
      <c r="K10" s="18"/>
      <c r="L10" s="29"/>
      <c r="M10" s="29"/>
      <c r="N10" s="29"/>
      <c r="O10" s="29"/>
      <c r="P10" s="29"/>
      <c r="Q10" s="29"/>
      <c r="R10" s="21">
        <v>1500</v>
      </c>
      <c r="S10" s="21">
        <v>1500</v>
      </c>
      <c r="T10" s="29"/>
      <c r="U10" s="18"/>
      <c r="V10" s="29"/>
      <c r="W10" s="18"/>
    </row>
    <row r="11" ht="20" customHeight="1" spans="1:23">
      <c r="A11" s="19" t="s">
        <v>216</v>
      </c>
      <c r="B11" s="221" t="s">
        <v>217</v>
      </c>
      <c r="C11" s="19" t="s">
        <v>218</v>
      </c>
      <c r="D11" s="18" t="s">
        <v>198</v>
      </c>
      <c r="E11" s="19" t="s">
        <v>111</v>
      </c>
      <c r="F11" s="19" t="s">
        <v>112</v>
      </c>
      <c r="G11" s="19" t="s">
        <v>221</v>
      </c>
      <c r="H11" s="19" t="s">
        <v>222</v>
      </c>
      <c r="I11" s="21">
        <v>4851.08</v>
      </c>
      <c r="J11" s="18"/>
      <c r="K11" s="18"/>
      <c r="L11" s="29"/>
      <c r="M11" s="29"/>
      <c r="N11" s="29"/>
      <c r="O11" s="29"/>
      <c r="P11" s="29"/>
      <c r="Q11" s="29"/>
      <c r="R11" s="21">
        <v>4851.08</v>
      </c>
      <c r="S11" s="21">
        <v>4851.08</v>
      </c>
      <c r="T11" s="29"/>
      <c r="U11" s="18"/>
      <c r="V11" s="29"/>
      <c r="W11" s="18"/>
    </row>
    <row r="12" ht="20" customHeight="1" spans="1:23">
      <c r="A12" s="19" t="s">
        <v>216</v>
      </c>
      <c r="B12" s="221" t="s">
        <v>223</v>
      </c>
      <c r="C12" s="19" t="s">
        <v>218</v>
      </c>
      <c r="D12" s="18" t="s">
        <v>198</v>
      </c>
      <c r="E12" s="19" t="s">
        <v>111</v>
      </c>
      <c r="F12" s="19" t="s">
        <v>112</v>
      </c>
      <c r="G12" s="19" t="s">
        <v>219</v>
      </c>
      <c r="H12" s="19" t="s">
        <v>220</v>
      </c>
      <c r="I12" s="21">
        <v>16000</v>
      </c>
      <c r="J12" s="18"/>
      <c r="K12" s="18"/>
      <c r="L12" s="29"/>
      <c r="M12" s="29"/>
      <c r="N12" s="29"/>
      <c r="O12" s="29"/>
      <c r="P12" s="29"/>
      <c r="Q12" s="29"/>
      <c r="R12" s="21">
        <v>16000</v>
      </c>
      <c r="S12" s="21">
        <v>16000</v>
      </c>
      <c r="T12" s="29"/>
      <c r="U12" s="18"/>
      <c r="V12" s="29"/>
      <c r="W12" s="18"/>
    </row>
    <row r="13" ht="20" customHeight="1" spans="1:23">
      <c r="A13" s="19" t="s">
        <v>216</v>
      </c>
      <c r="B13" s="221" t="s">
        <v>223</v>
      </c>
      <c r="C13" s="19" t="s">
        <v>218</v>
      </c>
      <c r="D13" s="18" t="s">
        <v>198</v>
      </c>
      <c r="E13" s="19" t="s">
        <v>111</v>
      </c>
      <c r="F13" s="19" t="s">
        <v>112</v>
      </c>
      <c r="G13" s="19">
        <v>30207</v>
      </c>
      <c r="H13" s="19" t="s">
        <v>224</v>
      </c>
      <c r="I13" s="21">
        <v>10200</v>
      </c>
      <c r="J13" s="18"/>
      <c r="K13" s="18"/>
      <c r="L13" s="29"/>
      <c r="M13" s="29"/>
      <c r="N13" s="29"/>
      <c r="O13" s="29"/>
      <c r="P13" s="29"/>
      <c r="Q13" s="29"/>
      <c r="R13" s="21">
        <v>10200</v>
      </c>
      <c r="S13" s="21">
        <v>10200</v>
      </c>
      <c r="T13" s="29"/>
      <c r="U13" s="18"/>
      <c r="V13" s="29"/>
      <c r="W13" s="18"/>
    </row>
    <row r="14" ht="20" customHeight="1" spans="1:23">
      <c r="A14" s="19" t="s">
        <v>216</v>
      </c>
      <c r="B14" s="221" t="s">
        <v>223</v>
      </c>
      <c r="C14" s="19" t="s">
        <v>218</v>
      </c>
      <c r="D14" s="18" t="s">
        <v>198</v>
      </c>
      <c r="E14" s="19" t="s">
        <v>111</v>
      </c>
      <c r="F14" s="19" t="s">
        <v>112</v>
      </c>
      <c r="G14" s="19">
        <v>30209</v>
      </c>
      <c r="H14" s="19" t="s">
        <v>225</v>
      </c>
      <c r="I14" s="21">
        <v>14000</v>
      </c>
      <c r="J14" s="18"/>
      <c r="K14" s="18"/>
      <c r="L14" s="29"/>
      <c r="M14" s="29"/>
      <c r="N14" s="29"/>
      <c r="O14" s="29"/>
      <c r="P14" s="29"/>
      <c r="Q14" s="29"/>
      <c r="R14" s="21">
        <v>14000</v>
      </c>
      <c r="S14" s="21">
        <v>14000</v>
      </c>
      <c r="T14" s="29"/>
      <c r="U14" s="18"/>
      <c r="V14" s="29"/>
      <c r="W14" s="18"/>
    </row>
    <row r="15" ht="20" customHeight="1" spans="1:23">
      <c r="A15" s="19" t="s">
        <v>216</v>
      </c>
      <c r="B15" s="221" t="s">
        <v>223</v>
      </c>
      <c r="C15" s="19" t="s">
        <v>218</v>
      </c>
      <c r="D15" s="18" t="s">
        <v>198</v>
      </c>
      <c r="E15" s="19" t="s">
        <v>111</v>
      </c>
      <c r="F15" s="19" t="s">
        <v>112</v>
      </c>
      <c r="G15" s="19">
        <v>30216</v>
      </c>
      <c r="H15" s="19" t="s">
        <v>226</v>
      </c>
      <c r="I15" s="21">
        <v>2000</v>
      </c>
      <c r="J15" s="18"/>
      <c r="K15" s="18"/>
      <c r="L15" s="29"/>
      <c r="M15" s="29"/>
      <c r="N15" s="29"/>
      <c r="O15" s="29"/>
      <c r="P15" s="29"/>
      <c r="Q15" s="29"/>
      <c r="R15" s="21">
        <v>2000</v>
      </c>
      <c r="S15" s="21">
        <v>2000</v>
      </c>
      <c r="T15" s="29"/>
      <c r="U15" s="18"/>
      <c r="V15" s="29"/>
      <c r="W15" s="18"/>
    </row>
    <row r="16" ht="20" customHeight="1" spans="1:23">
      <c r="A16" s="19" t="s">
        <v>216</v>
      </c>
      <c r="B16" s="221" t="s">
        <v>223</v>
      </c>
      <c r="C16" s="19" t="s">
        <v>218</v>
      </c>
      <c r="D16" s="18" t="s">
        <v>198</v>
      </c>
      <c r="E16" s="19" t="s">
        <v>111</v>
      </c>
      <c r="F16" s="19" t="s">
        <v>112</v>
      </c>
      <c r="G16" s="19">
        <v>30239</v>
      </c>
      <c r="H16" s="19" t="s">
        <v>227</v>
      </c>
      <c r="I16" s="21">
        <v>40</v>
      </c>
      <c r="J16" s="18"/>
      <c r="K16" s="18"/>
      <c r="L16" s="29"/>
      <c r="M16" s="29"/>
      <c r="N16" s="29"/>
      <c r="O16" s="29"/>
      <c r="P16" s="29"/>
      <c r="Q16" s="29"/>
      <c r="R16" s="21">
        <v>40</v>
      </c>
      <c r="S16" s="21">
        <v>40</v>
      </c>
      <c r="T16" s="29"/>
      <c r="U16" s="18"/>
      <c r="V16" s="29"/>
      <c r="W16" s="18"/>
    </row>
    <row r="17" ht="20" customHeight="1" spans="1:23">
      <c r="A17" s="19" t="s">
        <v>216</v>
      </c>
      <c r="B17" s="221" t="s">
        <v>223</v>
      </c>
      <c r="C17" s="19" t="s">
        <v>218</v>
      </c>
      <c r="D17" s="18" t="s">
        <v>198</v>
      </c>
      <c r="E17" s="19" t="s">
        <v>111</v>
      </c>
      <c r="F17" s="19" t="s">
        <v>112</v>
      </c>
      <c r="G17" s="19" t="s">
        <v>228</v>
      </c>
      <c r="H17" s="19" t="s">
        <v>229</v>
      </c>
      <c r="I17" s="21">
        <v>521000</v>
      </c>
      <c r="J17" s="18"/>
      <c r="K17" s="18"/>
      <c r="L17" s="29"/>
      <c r="M17" s="29"/>
      <c r="N17" s="29"/>
      <c r="O17" s="29"/>
      <c r="P17" s="29"/>
      <c r="Q17" s="29"/>
      <c r="R17" s="21">
        <v>521000</v>
      </c>
      <c r="S17" s="21">
        <v>521000</v>
      </c>
      <c r="T17" s="29"/>
      <c r="U17" s="18"/>
      <c r="V17" s="29"/>
      <c r="W17" s="18"/>
    </row>
    <row r="18" ht="20" customHeight="1" spans="1:23">
      <c r="A18" s="19" t="s">
        <v>216</v>
      </c>
      <c r="B18" s="19" t="s">
        <v>223</v>
      </c>
      <c r="C18" s="19" t="s">
        <v>218</v>
      </c>
      <c r="D18" s="18" t="s">
        <v>198</v>
      </c>
      <c r="E18" s="19" t="s">
        <v>111</v>
      </c>
      <c r="F18" s="19" t="s">
        <v>112</v>
      </c>
      <c r="G18" s="19" t="s">
        <v>230</v>
      </c>
      <c r="H18" s="19" t="s">
        <v>231</v>
      </c>
      <c r="I18" s="21">
        <v>1400</v>
      </c>
      <c r="J18" s="18"/>
      <c r="K18" s="18"/>
      <c r="L18" s="29"/>
      <c r="M18" s="29"/>
      <c r="N18" s="29"/>
      <c r="O18" s="29"/>
      <c r="P18" s="29"/>
      <c r="Q18" s="29"/>
      <c r="R18" s="21">
        <v>1400</v>
      </c>
      <c r="S18" s="21">
        <v>1400</v>
      </c>
      <c r="T18" s="29"/>
      <c r="U18" s="18"/>
      <c r="V18" s="29"/>
      <c r="W18" s="18"/>
    </row>
    <row r="19" ht="20" customHeight="1" spans="1:23">
      <c r="A19" s="19" t="s">
        <v>216</v>
      </c>
      <c r="B19" s="19" t="s">
        <v>223</v>
      </c>
      <c r="C19" s="19" t="s">
        <v>218</v>
      </c>
      <c r="D19" s="18" t="s">
        <v>198</v>
      </c>
      <c r="E19" s="19" t="s">
        <v>111</v>
      </c>
      <c r="F19" s="19" t="s">
        <v>112</v>
      </c>
      <c r="G19" s="19" t="s">
        <v>232</v>
      </c>
      <c r="H19" s="19" t="s">
        <v>233</v>
      </c>
      <c r="I19" s="21">
        <v>155893.2</v>
      </c>
      <c r="J19" s="18"/>
      <c r="K19" s="18"/>
      <c r="L19" s="29"/>
      <c r="M19" s="29"/>
      <c r="N19" s="29"/>
      <c r="O19" s="29"/>
      <c r="P19" s="29"/>
      <c r="Q19" s="29"/>
      <c r="R19" s="21">
        <v>155893.2</v>
      </c>
      <c r="S19" s="21">
        <v>155893.2</v>
      </c>
      <c r="T19" s="29"/>
      <c r="U19" s="18"/>
      <c r="V19" s="29"/>
      <c r="W19" s="18"/>
    </row>
    <row r="20" ht="20" customHeight="1" spans="1:23">
      <c r="A20" s="19" t="s">
        <v>216</v>
      </c>
      <c r="B20" s="19" t="s">
        <v>223</v>
      </c>
      <c r="C20" s="19" t="s">
        <v>218</v>
      </c>
      <c r="D20" s="18" t="s">
        <v>198</v>
      </c>
      <c r="E20" s="19" t="s">
        <v>111</v>
      </c>
      <c r="F20" s="19" t="s">
        <v>112</v>
      </c>
      <c r="G20" s="19" t="s">
        <v>234</v>
      </c>
      <c r="H20" s="19" t="s">
        <v>235</v>
      </c>
      <c r="I20" s="21">
        <v>3000</v>
      </c>
      <c r="J20" s="18"/>
      <c r="K20" s="18"/>
      <c r="L20" s="29"/>
      <c r="M20" s="29"/>
      <c r="N20" s="29"/>
      <c r="O20" s="29"/>
      <c r="P20" s="29"/>
      <c r="Q20" s="29"/>
      <c r="R20" s="21">
        <v>3000</v>
      </c>
      <c r="S20" s="21">
        <v>3000</v>
      </c>
      <c r="T20" s="29"/>
      <c r="U20" s="18"/>
      <c r="V20" s="29"/>
      <c r="W20" s="18"/>
    </row>
    <row r="21" ht="20" customHeight="1" spans="1:23">
      <c r="A21" s="19" t="s">
        <v>216</v>
      </c>
      <c r="B21" s="19" t="s">
        <v>223</v>
      </c>
      <c r="C21" s="19" t="s">
        <v>218</v>
      </c>
      <c r="D21" s="18" t="s">
        <v>198</v>
      </c>
      <c r="E21" s="19" t="s">
        <v>111</v>
      </c>
      <c r="F21" s="19" t="s">
        <v>112</v>
      </c>
      <c r="G21" s="19" t="s">
        <v>236</v>
      </c>
      <c r="H21" s="19" t="s">
        <v>237</v>
      </c>
      <c r="I21" s="21">
        <v>3600</v>
      </c>
      <c r="J21" s="18"/>
      <c r="K21" s="18"/>
      <c r="L21" s="29"/>
      <c r="M21" s="29"/>
      <c r="N21" s="29"/>
      <c r="O21" s="29"/>
      <c r="P21" s="29"/>
      <c r="Q21" s="29"/>
      <c r="R21" s="21">
        <v>3600</v>
      </c>
      <c r="S21" s="21">
        <v>3600</v>
      </c>
      <c r="T21" s="29"/>
      <c r="U21" s="18"/>
      <c r="V21" s="29"/>
      <c r="W21" s="18"/>
    </row>
    <row r="22" ht="20" customHeight="1" spans="1:23">
      <c r="A22" s="19" t="s">
        <v>216</v>
      </c>
      <c r="B22" s="19" t="s">
        <v>223</v>
      </c>
      <c r="C22" s="19" t="s">
        <v>218</v>
      </c>
      <c r="D22" s="18" t="s">
        <v>198</v>
      </c>
      <c r="E22" s="19" t="s">
        <v>111</v>
      </c>
      <c r="F22" s="19" t="s">
        <v>112</v>
      </c>
      <c r="G22" s="19" t="s">
        <v>238</v>
      </c>
      <c r="H22" s="19" t="s">
        <v>239</v>
      </c>
      <c r="I22" s="21">
        <v>2378510</v>
      </c>
      <c r="J22" s="18"/>
      <c r="K22" s="18"/>
      <c r="L22" s="29"/>
      <c r="M22" s="29"/>
      <c r="N22" s="29"/>
      <c r="O22" s="29"/>
      <c r="P22" s="29"/>
      <c r="Q22" s="29"/>
      <c r="R22" s="21">
        <v>2378510</v>
      </c>
      <c r="S22" s="21">
        <v>2378510</v>
      </c>
      <c r="T22" s="29"/>
      <c r="U22" s="18"/>
      <c r="V22" s="29"/>
      <c r="W22" s="18"/>
    </row>
    <row r="23" ht="20" customHeight="1" spans="1:23">
      <c r="A23" s="19" t="s">
        <v>216</v>
      </c>
      <c r="B23" s="19" t="s">
        <v>223</v>
      </c>
      <c r="C23" s="19" t="s">
        <v>218</v>
      </c>
      <c r="D23" s="18" t="s">
        <v>198</v>
      </c>
      <c r="E23" s="19" t="s">
        <v>111</v>
      </c>
      <c r="F23" s="19" t="s">
        <v>112</v>
      </c>
      <c r="G23" s="19" t="s">
        <v>240</v>
      </c>
      <c r="H23" s="19" t="s">
        <v>241</v>
      </c>
      <c r="I23" s="21">
        <v>2000</v>
      </c>
      <c r="J23" s="18"/>
      <c r="K23" s="18"/>
      <c r="L23" s="29"/>
      <c r="M23" s="29"/>
      <c r="N23" s="29"/>
      <c r="O23" s="29"/>
      <c r="P23" s="29"/>
      <c r="Q23" s="29"/>
      <c r="R23" s="21">
        <v>2000</v>
      </c>
      <c r="S23" s="21">
        <v>2000</v>
      </c>
      <c r="T23" s="29"/>
      <c r="U23" s="18"/>
      <c r="V23" s="29"/>
      <c r="W23" s="18"/>
    </row>
    <row r="24" ht="20" customHeight="1" spans="1:23">
      <c r="A24" s="19"/>
      <c r="B24" s="19"/>
      <c r="C24" s="19"/>
      <c r="D24" s="18"/>
      <c r="E24" s="19"/>
      <c r="F24" s="19"/>
      <c r="G24" s="19">
        <v>30299</v>
      </c>
      <c r="H24" s="19" t="s">
        <v>242</v>
      </c>
      <c r="I24" s="21">
        <v>160000</v>
      </c>
      <c r="J24" s="18"/>
      <c r="K24" s="18"/>
      <c r="L24" s="29"/>
      <c r="M24" s="29"/>
      <c r="N24" s="29"/>
      <c r="O24" s="29"/>
      <c r="P24" s="29"/>
      <c r="Q24" s="29"/>
      <c r="R24" s="21">
        <v>160000</v>
      </c>
      <c r="S24" s="21">
        <v>160000</v>
      </c>
      <c r="T24" s="29"/>
      <c r="U24" s="18"/>
      <c r="V24" s="29"/>
      <c r="W24" s="18"/>
    </row>
    <row r="25" ht="20" customHeight="1" spans="1:23">
      <c r="A25" s="33" t="s">
        <v>243</v>
      </c>
      <c r="B25" s="222" t="s">
        <v>217</v>
      </c>
      <c r="C25" s="33" t="s">
        <v>244</v>
      </c>
      <c r="D25" s="18" t="s">
        <v>198</v>
      </c>
      <c r="E25" s="33" t="s">
        <v>111</v>
      </c>
      <c r="F25" s="33" t="s">
        <v>112</v>
      </c>
      <c r="G25" s="33" t="s">
        <v>245</v>
      </c>
      <c r="H25" s="33" t="s">
        <v>246</v>
      </c>
      <c r="I25" s="156">
        <v>4000</v>
      </c>
      <c r="J25" s="18"/>
      <c r="K25" s="18"/>
      <c r="L25" s="29"/>
      <c r="M25" s="29"/>
      <c r="N25" s="29"/>
      <c r="O25" s="29"/>
      <c r="P25" s="29"/>
      <c r="Q25" s="29"/>
      <c r="R25" s="156">
        <v>4000</v>
      </c>
      <c r="S25" s="156">
        <v>4000</v>
      </c>
      <c r="T25" s="29"/>
      <c r="U25" s="18"/>
      <c r="V25" s="29"/>
      <c r="W25" s="18"/>
    </row>
    <row r="26" ht="20" customHeight="1" spans="1:23">
      <c r="A26" s="19" t="s">
        <v>243</v>
      </c>
      <c r="B26" s="19" t="s">
        <v>247</v>
      </c>
      <c r="C26" s="19" t="s">
        <v>248</v>
      </c>
      <c r="D26" s="18" t="s">
        <v>198</v>
      </c>
      <c r="E26" s="19" t="s">
        <v>107</v>
      </c>
      <c r="F26" s="19" t="s">
        <v>108</v>
      </c>
      <c r="G26" s="19" t="s">
        <v>228</v>
      </c>
      <c r="H26" s="19" t="s">
        <v>249</v>
      </c>
      <c r="I26" s="21">
        <f>J26+R26</f>
        <v>900</v>
      </c>
      <c r="J26" s="21">
        <v>900</v>
      </c>
      <c r="K26" s="21">
        <v>900</v>
      </c>
      <c r="L26" s="29"/>
      <c r="M26" s="29"/>
      <c r="N26" s="29"/>
      <c r="O26" s="29"/>
      <c r="P26" s="29"/>
      <c r="Q26" s="29"/>
      <c r="R26" s="29"/>
      <c r="S26" s="29"/>
      <c r="T26" s="29"/>
      <c r="U26" s="18"/>
      <c r="V26" s="29"/>
      <c r="W26" s="18"/>
    </row>
    <row r="27" ht="20" customHeight="1" spans="1:23">
      <c r="A27" s="19" t="s">
        <v>243</v>
      </c>
      <c r="B27" s="221" t="s">
        <v>247</v>
      </c>
      <c r="C27" s="19" t="s">
        <v>250</v>
      </c>
      <c r="D27" s="18" t="s">
        <v>198</v>
      </c>
      <c r="E27" s="19" t="s">
        <v>107</v>
      </c>
      <c r="F27" s="19" t="s">
        <v>108</v>
      </c>
      <c r="G27" s="19" t="s">
        <v>228</v>
      </c>
      <c r="H27" s="19" t="s">
        <v>249</v>
      </c>
      <c r="I27" s="21">
        <f>J27+R27</f>
        <v>900</v>
      </c>
      <c r="J27" s="21">
        <v>900</v>
      </c>
      <c r="K27" s="21">
        <v>900</v>
      </c>
      <c r="L27" s="29"/>
      <c r="M27" s="29"/>
      <c r="N27" s="29"/>
      <c r="O27" s="29"/>
      <c r="P27" s="29"/>
      <c r="Q27" s="29"/>
      <c r="R27" s="29"/>
      <c r="S27" s="29"/>
      <c r="T27" s="29"/>
      <c r="U27" s="18"/>
      <c r="V27" s="29"/>
      <c r="W27" s="18"/>
    </row>
    <row r="28" ht="20" customHeight="1" spans="1:23">
      <c r="A28" s="34" t="s">
        <v>169</v>
      </c>
      <c r="B28" s="35"/>
      <c r="C28" s="157"/>
      <c r="D28" s="35"/>
      <c r="E28" s="35"/>
      <c r="F28" s="35"/>
      <c r="G28" s="35"/>
      <c r="H28" s="36"/>
      <c r="I28" s="83">
        <f>SUM(I10:I27)</f>
        <v>3279794.28</v>
      </c>
      <c r="J28" s="83">
        <f>SUM(J26:J27)</f>
        <v>1800</v>
      </c>
      <c r="K28" s="83">
        <f>SUM(K26:K27)</f>
        <v>1800</v>
      </c>
      <c r="L28" s="83"/>
      <c r="M28" s="83"/>
      <c r="N28" s="83"/>
      <c r="O28" s="83"/>
      <c r="P28" s="83"/>
      <c r="Q28" s="83"/>
      <c r="R28" s="83">
        <f>SUM(R10:R27)</f>
        <v>3277994.28</v>
      </c>
      <c r="S28" s="83">
        <f>SUM(S10:S27)</f>
        <v>3277994.28</v>
      </c>
      <c r="T28" s="83"/>
      <c r="U28" s="83"/>
      <c r="V28" s="83"/>
      <c r="W28" s="83"/>
    </row>
    <row r="29" ht="20" customHeight="1"/>
  </sheetData>
  <mergeCells count="28">
    <mergeCell ref="A3:W3"/>
    <mergeCell ref="A4:H4"/>
    <mergeCell ref="J5:M5"/>
    <mergeCell ref="N5:P5"/>
    <mergeCell ref="R5:W5"/>
    <mergeCell ref="A28:H28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  <ignoredErrors>
    <ignoredError sqref="R28:S28" formulaRange="1"/>
    <ignoredError sqref="I26:I2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42"/>
  <sheetViews>
    <sheetView showZeros="0" zoomScale="90" zoomScaleNormal="90" workbookViewId="0">
      <pane ySplit="1" topLeftCell="A2" activePane="bottomLeft" state="frozen"/>
      <selection/>
      <selection pane="bottomLeft" activeCell="B28" sqref="B28:B42"/>
    </sheetView>
  </sheetViews>
  <sheetFormatPr defaultColWidth="9.13333333333333" defaultRowHeight="12" customHeight="1"/>
  <cols>
    <col min="1" max="1" width="34.2666666666667" customWidth="1"/>
    <col min="2" max="2" width="29" customWidth="1"/>
    <col min="3" max="5" width="23.6" customWidth="1"/>
    <col min="6" max="6" width="11.2666666666667" customWidth="1"/>
    <col min="7" max="7" width="25.1333333333333" customWidth="1"/>
    <col min="8" max="8" width="15.6" customWidth="1"/>
    <col min="9" max="9" width="13.4" customWidth="1"/>
    <col min="10" max="10" width="18.8666666666667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:10">
      <c r="J2" s="3" t="s">
        <v>251</v>
      </c>
    </row>
    <row r="3" ht="39.75" customHeight="1" spans="1:10">
      <c r="A3" s="67" t="str">
        <f>"2026"&amp;"年部门项目支出绩效目标表"</f>
        <v>2026年部门项目支出绩效目标表</v>
      </c>
      <c r="B3" s="4"/>
      <c r="C3" s="4"/>
      <c r="D3" s="4"/>
      <c r="E3" s="4"/>
      <c r="F3" s="68"/>
      <c r="G3" s="4"/>
      <c r="H3" s="68"/>
      <c r="I3" s="68"/>
      <c r="J3" s="4"/>
    </row>
    <row r="4" ht="17.25" customHeight="1" spans="1:10">
      <c r="A4" s="5" t="str">
        <f>"单位名称："&amp;"昆明市五华区龙翔街道社区卫生服务中心"</f>
        <v>单位名称：昆明市五华区龙翔街道社区卫生服务中心</v>
      </c>
    </row>
    <row r="5" ht="44.25" customHeight="1" spans="1:10">
      <c r="A5" s="69" t="s">
        <v>182</v>
      </c>
      <c r="B5" s="69" t="s">
        <v>252</v>
      </c>
      <c r="C5" s="69" t="s">
        <v>253</v>
      </c>
      <c r="D5" s="69" t="s">
        <v>254</v>
      </c>
      <c r="E5" s="69" t="s">
        <v>255</v>
      </c>
      <c r="F5" s="70" t="s">
        <v>256</v>
      </c>
      <c r="G5" s="69" t="s">
        <v>257</v>
      </c>
      <c r="H5" s="70" t="s">
        <v>258</v>
      </c>
      <c r="I5" s="70" t="s">
        <v>259</v>
      </c>
      <c r="J5" s="69" t="s">
        <v>260</v>
      </c>
    </row>
    <row r="6" ht="18.75" customHeight="1" spans="1:10">
      <c r="A6" s="139">
        <v>1</v>
      </c>
      <c r="B6" s="139">
        <v>2</v>
      </c>
      <c r="C6" s="139">
        <v>3</v>
      </c>
      <c r="D6" s="139">
        <v>4</v>
      </c>
      <c r="E6" s="139">
        <v>5</v>
      </c>
      <c r="F6" s="29">
        <v>6</v>
      </c>
      <c r="G6" s="139">
        <v>7</v>
      </c>
      <c r="H6" s="29">
        <v>8</v>
      </c>
      <c r="I6" s="29">
        <v>9</v>
      </c>
      <c r="J6" s="139">
        <v>10</v>
      </c>
    </row>
    <row r="7" ht="42" customHeight="1" spans="1:10">
      <c r="A7" s="140" t="s">
        <v>198</v>
      </c>
      <c r="B7" s="140"/>
      <c r="C7" s="140"/>
      <c r="D7" s="140"/>
      <c r="E7" s="140"/>
      <c r="F7" s="140"/>
      <c r="G7" s="140"/>
      <c r="H7" s="140"/>
      <c r="I7" s="140"/>
      <c r="J7" s="140"/>
    </row>
    <row r="8" ht="42" customHeight="1" spans="1:10">
      <c r="A8" s="140" t="s">
        <v>261</v>
      </c>
      <c r="B8" s="140" t="s">
        <v>262</v>
      </c>
      <c r="C8" s="140" t="s">
        <v>263</v>
      </c>
      <c r="D8" s="140" t="s">
        <v>264</v>
      </c>
      <c r="E8" s="140" t="s">
        <v>265</v>
      </c>
      <c r="F8" s="140" t="s">
        <v>266</v>
      </c>
      <c r="G8" s="140" t="s">
        <v>267</v>
      </c>
      <c r="H8" s="140" t="s">
        <v>268</v>
      </c>
      <c r="I8" s="140" t="s">
        <v>269</v>
      </c>
      <c r="J8" s="140" t="s">
        <v>270</v>
      </c>
    </row>
    <row r="9" ht="42" customHeight="1" spans="1:10">
      <c r="A9" s="140" t="s">
        <v>261</v>
      </c>
      <c r="B9" s="140" t="s">
        <v>271</v>
      </c>
      <c r="C9" s="140" t="s">
        <v>263</v>
      </c>
      <c r="D9" s="140" t="s">
        <v>272</v>
      </c>
      <c r="E9" s="140" t="s">
        <v>273</v>
      </c>
      <c r="F9" s="140" t="s">
        <v>274</v>
      </c>
      <c r="G9" s="140" t="s">
        <v>275</v>
      </c>
      <c r="H9" s="140" t="s">
        <v>276</v>
      </c>
      <c r="I9" s="140" t="s">
        <v>277</v>
      </c>
      <c r="J9" s="140" t="s">
        <v>273</v>
      </c>
    </row>
    <row r="10" ht="42" customHeight="1" spans="1:10">
      <c r="A10" s="140" t="s">
        <v>261</v>
      </c>
      <c r="B10" s="140" t="s">
        <v>271</v>
      </c>
      <c r="C10" s="140" t="s">
        <v>263</v>
      </c>
      <c r="D10" s="140" t="s">
        <v>278</v>
      </c>
      <c r="E10" s="140" t="s">
        <v>279</v>
      </c>
      <c r="F10" s="140" t="s">
        <v>280</v>
      </c>
      <c r="G10" s="140" t="s">
        <v>281</v>
      </c>
      <c r="H10" s="140" t="s">
        <v>282</v>
      </c>
      <c r="I10" s="140" t="s">
        <v>277</v>
      </c>
      <c r="J10" s="140" t="s">
        <v>273</v>
      </c>
    </row>
    <row r="11" ht="42" customHeight="1" spans="1:10">
      <c r="A11" s="140" t="s">
        <v>261</v>
      </c>
      <c r="B11" s="140" t="s">
        <v>271</v>
      </c>
      <c r="C11" s="140" t="s">
        <v>283</v>
      </c>
      <c r="D11" s="140" t="s">
        <v>284</v>
      </c>
      <c r="E11" s="140" t="s">
        <v>285</v>
      </c>
      <c r="F11" s="140" t="s">
        <v>274</v>
      </c>
      <c r="G11" s="140" t="s">
        <v>286</v>
      </c>
      <c r="H11" s="140" t="s">
        <v>276</v>
      </c>
      <c r="I11" s="140" t="s">
        <v>277</v>
      </c>
      <c r="J11" s="140" t="s">
        <v>285</v>
      </c>
    </row>
    <row r="12" ht="42" customHeight="1" spans="1:10">
      <c r="A12" s="140" t="s">
        <v>261</v>
      </c>
      <c r="B12" s="140" t="s">
        <v>271</v>
      </c>
      <c r="C12" s="140" t="s">
        <v>287</v>
      </c>
      <c r="D12" s="140" t="s">
        <v>288</v>
      </c>
      <c r="E12" s="140" t="s">
        <v>288</v>
      </c>
      <c r="F12" s="140" t="s">
        <v>266</v>
      </c>
      <c r="G12" s="140" t="s">
        <v>289</v>
      </c>
      <c r="H12" s="140" t="s">
        <v>290</v>
      </c>
      <c r="I12" s="140" t="s">
        <v>269</v>
      </c>
      <c r="J12" s="140" t="s">
        <v>288</v>
      </c>
    </row>
    <row r="13" ht="42" customHeight="1" spans="1:10">
      <c r="A13" s="140" t="s">
        <v>244</v>
      </c>
      <c r="B13" s="140" t="s">
        <v>291</v>
      </c>
      <c r="C13" s="140" t="s">
        <v>263</v>
      </c>
      <c r="D13" s="140" t="s">
        <v>264</v>
      </c>
      <c r="E13" s="140" t="s">
        <v>292</v>
      </c>
      <c r="F13" s="140" t="s">
        <v>274</v>
      </c>
      <c r="G13" s="140" t="s">
        <v>293</v>
      </c>
      <c r="H13" s="140" t="s">
        <v>294</v>
      </c>
      <c r="I13" s="140" t="s">
        <v>269</v>
      </c>
      <c r="J13" s="140" t="s">
        <v>292</v>
      </c>
    </row>
    <row r="14" ht="42" customHeight="1" spans="1:10">
      <c r="A14" s="140" t="s">
        <v>244</v>
      </c>
      <c r="B14" s="140" t="s">
        <v>295</v>
      </c>
      <c r="C14" s="140" t="s">
        <v>263</v>
      </c>
      <c r="D14" s="140" t="s">
        <v>264</v>
      </c>
      <c r="E14" s="140" t="s">
        <v>296</v>
      </c>
      <c r="F14" s="140" t="s">
        <v>274</v>
      </c>
      <c r="G14" s="140" t="s">
        <v>297</v>
      </c>
      <c r="H14" s="140" t="s">
        <v>294</v>
      </c>
      <c r="I14" s="140" t="s">
        <v>269</v>
      </c>
      <c r="J14" s="140" t="s">
        <v>296</v>
      </c>
    </row>
    <row r="15" ht="42" customHeight="1" spans="1:10">
      <c r="A15" s="140" t="s">
        <v>244</v>
      </c>
      <c r="B15" s="140" t="s">
        <v>295</v>
      </c>
      <c r="C15" s="140" t="s">
        <v>263</v>
      </c>
      <c r="D15" s="140" t="s">
        <v>264</v>
      </c>
      <c r="E15" s="140" t="s">
        <v>298</v>
      </c>
      <c r="F15" s="140" t="s">
        <v>274</v>
      </c>
      <c r="G15" s="140" t="s">
        <v>299</v>
      </c>
      <c r="H15" s="140" t="s">
        <v>294</v>
      </c>
      <c r="I15" s="140" t="s">
        <v>269</v>
      </c>
      <c r="J15" s="140" t="s">
        <v>298</v>
      </c>
    </row>
    <row r="16" ht="42" customHeight="1" spans="1:10">
      <c r="A16" s="140" t="s">
        <v>244</v>
      </c>
      <c r="B16" s="140" t="s">
        <v>295</v>
      </c>
      <c r="C16" s="140" t="s">
        <v>263</v>
      </c>
      <c r="D16" s="140" t="s">
        <v>300</v>
      </c>
      <c r="E16" s="140" t="s">
        <v>301</v>
      </c>
      <c r="F16" s="140" t="s">
        <v>274</v>
      </c>
      <c r="G16" s="140" t="s">
        <v>302</v>
      </c>
      <c r="H16" s="140" t="s">
        <v>290</v>
      </c>
      <c r="I16" s="140" t="s">
        <v>269</v>
      </c>
      <c r="J16" s="140" t="s">
        <v>303</v>
      </c>
    </row>
    <row r="17" ht="42" customHeight="1" spans="1:10">
      <c r="A17" s="140" t="s">
        <v>244</v>
      </c>
      <c r="B17" s="140" t="s">
        <v>295</v>
      </c>
      <c r="C17" s="140" t="s">
        <v>263</v>
      </c>
      <c r="D17" s="140" t="s">
        <v>300</v>
      </c>
      <c r="E17" s="140" t="s">
        <v>304</v>
      </c>
      <c r="F17" s="140" t="s">
        <v>266</v>
      </c>
      <c r="G17" s="140" t="s">
        <v>302</v>
      </c>
      <c r="H17" s="140" t="s">
        <v>290</v>
      </c>
      <c r="I17" s="140" t="s">
        <v>269</v>
      </c>
      <c r="J17" s="140" t="s">
        <v>305</v>
      </c>
    </row>
    <row r="18" ht="42" customHeight="1" spans="1:10">
      <c r="A18" s="140" t="s">
        <v>244</v>
      </c>
      <c r="B18" s="140" t="s">
        <v>295</v>
      </c>
      <c r="C18" s="140" t="s">
        <v>263</v>
      </c>
      <c r="D18" s="140" t="s">
        <v>300</v>
      </c>
      <c r="E18" s="140" t="s">
        <v>306</v>
      </c>
      <c r="F18" s="140" t="s">
        <v>266</v>
      </c>
      <c r="G18" s="140" t="s">
        <v>302</v>
      </c>
      <c r="H18" s="140" t="s">
        <v>290</v>
      </c>
      <c r="I18" s="140" t="s">
        <v>269</v>
      </c>
      <c r="J18" s="140" t="s">
        <v>307</v>
      </c>
    </row>
    <row r="19" ht="42" customHeight="1" spans="1:10">
      <c r="A19" s="140" t="s">
        <v>244</v>
      </c>
      <c r="B19" s="140" t="s">
        <v>295</v>
      </c>
      <c r="C19" s="140" t="s">
        <v>263</v>
      </c>
      <c r="D19" s="140" t="s">
        <v>272</v>
      </c>
      <c r="E19" s="140" t="s">
        <v>273</v>
      </c>
      <c r="F19" s="140" t="s">
        <v>274</v>
      </c>
      <c r="G19" s="141">
        <v>1</v>
      </c>
      <c r="H19" s="140" t="s">
        <v>308</v>
      </c>
      <c r="I19" s="140" t="s">
        <v>269</v>
      </c>
      <c r="J19" s="140" t="s">
        <v>273</v>
      </c>
    </row>
    <row r="20" ht="42" customHeight="1" spans="1:10">
      <c r="A20" s="140" t="s">
        <v>244</v>
      </c>
      <c r="B20" s="140" t="s">
        <v>295</v>
      </c>
      <c r="C20" s="140" t="s">
        <v>263</v>
      </c>
      <c r="D20" s="140" t="s">
        <v>278</v>
      </c>
      <c r="E20" s="140" t="s">
        <v>279</v>
      </c>
      <c r="F20" s="140" t="s">
        <v>280</v>
      </c>
      <c r="G20" s="140" t="s">
        <v>309</v>
      </c>
      <c r="H20" s="140" t="s">
        <v>282</v>
      </c>
      <c r="I20" s="140" t="s">
        <v>269</v>
      </c>
      <c r="J20" s="140" t="s">
        <v>310</v>
      </c>
    </row>
    <row r="21" ht="42" customHeight="1" spans="1:10">
      <c r="A21" s="140" t="s">
        <v>244</v>
      </c>
      <c r="B21" s="140" t="s">
        <v>295</v>
      </c>
      <c r="C21" s="140" t="s">
        <v>283</v>
      </c>
      <c r="D21" s="140" t="s">
        <v>311</v>
      </c>
      <c r="E21" s="140" t="s">
        <v>312</v>
      </c>
      <c r="F21" s="140" t="s">
        <v>274</v>
      </c>
      <c r="G21" s="140" t="s">
        <v>313</v>
      </c>
      <c r="H21" s="140" t="s">
        <v>276</v>
      </c>
      <c r="I21" s="140" t="s">
        <v>277</v>
      </c>
      <c r="J21" s="140" t="s">
        <v>314</v>
      </c>
    </row>
    <row r="22" ht="42" customHeight="1" spans="1:10">
      <c r="A22" s="140" t="s">
        <v>244</v>
      </c>
      <c r="B22" s="140" t="s">
        <v>295</v>
      </c>
      <c r="C22" s="140" t="s">
        <v>283</v>
      </c>
      <c r="D22" s="140" t="s">
        <v>315</v>
      </c>
      <c r="E22" s="140" t="s">
        <v>316</v>
      </c>
      <c r="F22" s="140" t="s">
        <v>274</v>
      </c>
      <c r="G22" s="140" t="s">
        <v>317</v>
      </c>
      <c r="H22" s="140" t="s">
        <v>276</v>
      </c>
      <c r="I22" s="140" t="s">
        <v>277</v>
      </c>
      <c r="J22" s="140" t="s">
        <v>316</v>
      </c>
    </row>
    <row r="23" ht="42" customHeight="1" spans="1:10">
      <c r="A23" s="140" t="s">
        <v>244</v>
      </c>
      <c r="B23" s="140" t="s">
        <v>295</v>
      </c>
      <c r="C23" s="140" t="s">
        <v>283</v>
      </c>
      <c r="D23" s="140" t="s">
        <v>284</v>
      </c>
      <c r="E23" s="140" t="s">
        <v>318</v>
      </c>
      <c r="F23" s="140" t="s">
        <v>274</v>
      </c>
      <c r="G23" s="140" t="s">
        <v>317</v>
      </c>
      <c r="H23" s="140" t="s">
        <v>276</v>
      </c>
      <c r="I23" s="140" t="s">
        <v>277</v>
      </c>
      <c r="J23" s="140" t="s">
        <v>318</v>
      </c>
    </row>
    <row r="24" ht="42" customHeight="1" spans="1:10">
      <c r="A24" s="140" t="s">
        <v>244</v>
      </c>
      <c r="B24" s="140" t="s">
        <v>295</v>
      </c>
      <c r="C24" s="140" t="s">
        <v>287</v>
      </c>
      <c r="D24" s="140" t="s">
        <v>288</v>
      </c>
      <c r="E24" s="140" t="s">
        <v>319</v>
      </c>
      <c r="F24" s="140" t="s">
        <v>266</v>
      </c>
      <c r="G24" s="140" t="s">
        <v>289</v>
      </c>
      <c r="H24" s="140" t="s">
        <v>290</v>
      </c>
      <c r="I24" s="140" t="s">
        <v>269</v>
      </c>
      <c r="J24" s="140" t="s">
        <v>320</v>
      </c>
    </row>
    <row r="25" ht="42" customHeight="1" spans="1:10">
      <c r="A25" s="140" t="s">
        <v>321</v>
      </c>
      <c r="B25" s="140" t="s">
        <v>322</v>
      </c>
      <c r="C25" s="140" t="s">
        <v>263</v>
      </c>
      <c r="D25" s="140" t="s">
        <v>264</v>
      </c>
      <c r="E25" s="140" t="s">
        <v>323</v>
      </c>
      <c r="F25" s="140" t="s">
        <v>274</v>
      </c>
      <c r="G25" s="140" t="s">
        <v>324</v>
      </c>
      <c r="H25" s="140" t="s">
        <v>268</v>
      </c>
      <c r="I25" s="140" t="s">
        <v>269</v>
      </c>
      <c r="J25" s="140" t="s">
        <v>325</v>
      </c>
    </row>
    <row r="26" ht="42" customHeight="1" spans="1:10">
      <c r="A26" s="140" t="s">
        <v>321</v>
      </c>
      <c r="B26" s="140" t="s">
        <v>322</v>
      </c>
      <c r="C26" s="140" t="s">
        <v>283</v>
      </c>
      <c r="D26" s="140" t="s">
        <v>315</v>
      </c>
      <c r="E26" s="140" t="s">
        <v>326</v>
      </c>
      <c r="F26" s="140" t="s">
        <v>274</v>
      </c>
      <c r="G26" s="140" t="s">
        <v>327</v>
      </c>
      <c r="H26" s="140" t="s">
        <v>276</v>
      </c>
      <c r="I26" s="140" t="s">
        <v>277</v>
      </c>
      <c r="J26" s="140" t="s">
        <v>328</v>
      </c>
    </row>
    <row r="27" ht="42" customHeight="1" spans="1:10">
      <c r="A27" s="140" t="s">
        <v>321</v>
      </c>
      <c r="B27" s="140" t="s">
        <v>322</v>
      </c>
      <c r="C27" s="140" t="s">
        <v>287</v>
      </c>
      <c r="D27" s="140" t="s">
        <v>288</v>
      </c>
      <c r="E27" s="140" t="s">
        <v>329</v>
      </c>
      <c r="F27" s="140" t="s">
        <v>266</v>
      </c>
      <c r="G27" s="140" t="s">
        <v>330</v>
      </c>
      <c r="H27" s="140" t="s">
        <v>290</v>
      </c>
      <c r="I27" s="140" t="s">
        <v>269</v>
      </c>
      <c r="J27" s="140" t="s">
        <v>331</v>
      </c>
    </row>
    <row r="28" ht="42" customHeight="1" spans="1:10">
      <c r="A28" s="140" t="s">
        <v>218</v>
      </c>
      <c r="B28" s="140" t="s">
        <v>332</v>
      </c>
      <c r="C28" s="140" t="s">
        <v>263</v>
      </c>
      <c r="D28" s="140" t="s">
        <v>264</v>
      </c>
      <c r="E28" s="140" t="s">
        <v>333</v>
      </c>
      <c r="F28" s="140" t="s">
        <v>274</v>
      </c>
      <c r="G28" s="140" t="s">
        <v>87</v>
      </c>
      <c r="H28" s="140" t="s">
        <v>334</v>
      </c>
      <c r="I28" s="140" t="s">
        <v>269</v>
      </c>
      <c r="J28" s="140" t="s">
        <v>335</v>
      </c>
    </row>
    <row r="29" ht="42" customHeight="1" spans="1:10">
      <c r="A29" s="140" t="s">
        <v>218</v>
      </c>
      <c r="B29" s="140" t="s">
        <v>336</v>
      </c>
      <c r="C29" s="140" t="s">
        <v>263</v>
      </c>
      <c r="D29" s="140" t="s">
        <v>264</v>
      </c>
      <c r="E29" s="140" t="s">
        <v>337</v>
      </c>
      <c r="F29" s="140" t="s">
        <v>266</v>
      </c>
      <c r="G29" s="140" t="s">
        <v>338</v>
      </c>
      <c r="H29" s="140" t="s">
        <v>268</v>
      </c>
      <c r="I29" s="140" t="s">
        <v>269</v>
      </c>
      <c r="J29" s="140" t="s">
        <v>335</v>
      </c>
    </row>
    <row r="30" ht="42" customHeight="1" spans="1:10">
      <c r="A30" s="140" t="s">
        <v>218</v>
      </c>
      <c r="B30" s="140" t="s">
        <v>336</v>
      </c>
      <c r="C30" s="140" t="s">
        <v>263</v>
      </c>
      <c r="D30" s="140" t="s">
        <v>264</v>
      </c>
      <c r="E30" s="140" t="s">
        <v>339</v>
      </c>
      <c r="F30" s="140" t="s">
        <v>266</v>
      </c>
      <c r="G30" s="140" t="s">
        <v>92</v>
      </c>
      <c r="H30" s="140" t="s">
        <v>340</v>
      </c>
      <c r="I30" s="140" t="s">
        <v>269</v>
      </c>
      <c r="J30" s="140" t="s">
        <v>341</v>
      </c>
    </row>
    <row r="31" ht="42" customHeight="1" spans="1:10">
      <c r="A31" s="140" t="s">
        <v>218</v>
      </c>
      <c r="B31" s="140" t="s">
        <v>336</v>
      </c>
      <c r="C31" s="140" t="s">
        <v>263</v>
      </c>
      <c r="D31" s="140" t="s">
        <v>300</v>
      </c>
      <c r="E31" s="140" t="s">
        <v>342</v>
      </c>
      <c r="F31" s="140" t="s">
        <v>274</v>
      </c>
      <c r="G31" s="140" t="s">
        <v>302</v>
      </c>
      <c r="H31" s="140" t="s">
        <v>290</v>
      </c>
      <c r="I31" s="140" t="s">
        <v>269</v>
      </c>
      <c r="J31" s="140" t="s">
        <v>343</v>
      </c>
    </row>
    <row r="32" ht="42" customHeight="1" spans="1:10">
      <c r="A32" s="140" t="s">
        <v>218</v>
      </c>
      <c r="B32" s="140" t="s">
        <v>336</v>
      </c>
      <c r="C32" s="140" t="s">
        <v>263</v>
      </c>
      <c r="D32" s="140" t="s">
        <v>300</v>
      </c>
      <c r="E32" s="140" t="s">
        <v>344</v>
      </c>
      <c r="F32" s="140" t="s">
        <v>266</v>
      </c>
      <c r="G32" s="140" t="s">
        <v>289</v>
      </c>
      <c r="H32" s="140" t="s">
        <v>290</v>
      </c>
      <c r="I32" s="140" t="s">
        <v>269</v>
      </c>
      <c r="J32" s="140" t="s">
        <v>345</v>
      </c>
    </row>
    <row r="33" ht="42" customHeight="1" spans="1:10">
      <c r="A33" s="140" t="s">
        <v>218</v>
      </c>
      <c r="B33" s="140" t="s">
        <v>336</v>
      </c>
      <c r="C33" s="140" t="s">
        <v>263</v>
      </c>
      <c r="D33" s="140" t="s">
        <v>300</v>
      </c>
      <c r="E33" s="140" t="s">
        <v>346</v>
      </c>
      <c r="F33" s="140" t="s">
        <v>280</v>
      </c>
      <c r="G33" s="140" t="s">
        <v>81</v>
      </c>
      <c r="H33" s="140" t="s">
        <v>290</v>
      </c>
      <c r="I33" s="140" t="s">
        <v>269</v>
      </c>
      <c r="J33" s="140" t="s">
        <v>347</v>
      </c>
    </row>
    <row r="34" ht="42" customHeight="1" spans="1:10">
      <c r="A34" s="140" t="s">
        <v>218</v>
      </c>
      <c r="B34" s="140" t="s">
        <v>336</v>
      </c>
      <c r="C34" s="140" t="s">
        <v>263</v>
      </c>
      <c r="D34" s="140" t="s">
        <v>300</v>
      </c>
      <c r="E34" s="140" t="s">
        <v>348</v>
      </c>
      <c r="F34" s="140" t="s">
        <v>274</v>
      </c>
      <c r="G34" s="140" t="s">
        <v>302</v>
      </c>
      <c r="H34" s="140" t="s">
        <v>290</v>
      </c>
      <c r="I34" s="140" t="s">
        <v>269</v>
      </c>
      <c r="J34" s="140" t="s">
        <v>349</v>
      </c>
    </row>
    <row r="35" ht="42" customHeight="1" spans="1:10">
      <c r="A35" s="140" t="s">
        <v>218</v>
      </c>
      <c r="B35" s="140" t="s">
        <v>336</v>
      </c>
      <c r="C35" s="140" t="s">
        <v>263</v>
      </c>
      <c r="D35" s="140" t="s">
        <v>272</v>
      </c>
      <c r="E35" s="140" t="s">
        <v>350</v>
      </c>
      <c r="F35" s="140" t="s">
        <v>266</v>
      </c>
      <c r="G35" s="140" t="s">
        <v>289</v>
      </c>
      <c r="H35" s="140" t="s">
        <v>290</v>
      </c>
      <c r="I35" s="140" t="s">
        <v>269</v>
      </c>
      <c r="J35" s="140" t="s">
        <v>351</v>
      </c>
    </row>
    <row r="36" ht="42" customHeight="1" spans="1:10">
      <c r="A36" s="140" t="s">
        <v>218</v>
      </c>
      <c r="B36" s="140" t="s">
        <v>336</v>
      </c>
      <c r="C36" s="140" t="s">
        <v>263</v>
      </c>
      <c r="D36" s="140" t="s">
        <v>272</v>
      </c>
      <c r="E36" s="140" t="s">
        <v>273</v>
      </c>
      <c r="F36" s="140" t="s">
        <v>274</v>
      </c>
      <c r="G36" s="140" t="s">
        <v>275</v>
      </c>
      <c r="H36" s="140" t="s">
        <v>308</v>
      </c>
      <c r="I36" s="140" t="s">
        <v>269</v>
      </c>
      <c r="J36" s="140" t="s">
        <v>352</v>
      </c>
    </row>
    <row r="37" ht="42" customHeight="1" spans="1:10">
      <c r="A37" s="140" t="s">
        <v>218</v>
      </c>
      <c r="B37" s="140" t="s">
        <v>336</v>
      </c>
      <c r="C37" s="140" t="s">
        <v>263</v>
      </c>
      <c r="D37" s="140" t="s">
        <v>278</v>
      </c>
      <c r="E37" s="140" t="s">
        <v>279</v>
      </c>
      <c r="F37" s="140" t="s">
        <v>280</v>
      </c>
      <c r="G37" s="140" t="s">
        <v>353</v>
      </c>
      <c r="H37" s="140" t="s">
        <v>282</v>
      </c>
      <c r="I37" s="140" t="s">
        <v>269</v>
      </c>
      <c r="J37" s="140" t="s">
        <v>354</v>
      </c>
    </row>
    <row r="38" ht="42" customHeight="1" spans="1:10">
      <c r="A38" s="140" t="s">
        <v>218</v>
      </c>
      <c r="B38" s="140" t="s">
        <v>336</v>
      </c>
      <c r="C38" s="140" t="s">
        <v>283</v>
      </c>
      <c r="D38" s="140" t="s">
        <v>315</v>
      </c>
      <c r="E38" s="140" t="s">
        <v>355</v>
      </c>
      <c r="F38" s="140" t="s">
        <v>274</v>
      </c>
      <c r="G38" s="140" t="s">
        <v>317</v>
      </c>
      <c r="H38" s="140" t="s">
        <v>276</v>
      </c>
      <c r="I38" s="140" t="s">
        <v>277</v>
      </c>
      <c r="J38" s="140" t="s">
        <v>356</v>
      </c>
    </row>
    <row r="39" ht="42" customHeight="1" spans="1:10">
      <c r="A39" s="140" t="s">
        <v>218</v>
      </c>
      <c r="B39" s="140" t="s">
        <v>336</v>
      </c>
      <c r="C39" s="140" t="s">
        <v>283</v>
      </c>
      <c r="D39" s="140" t="s">
        <v>315</v>
      </c>
      <c r="E39" s="140" t="s">
        <v>357</v>
      </c>
      <c r="F39" s="140" t="s">
        <v>274</v>
      </c>
      <c r="G39" s="140" t="s">
        <v>358</v>
      </c>
      <c r="H39" s="140" t="s">
        <v>276</v>
      </c>
      <c r="I39" s="140" t="s">
        <v>277</v>
      </c>
      <c r="J39" s="140" t="s">
        <v>359</v>
      </c>
    </row>
    <row r="40" ht="42" customHeight="1" spans="1:10">
      <c r="A40" s="140" t="s">
        <v>218</v>
      </c>
      <c r="B40" s="140" t="s">
        <v>336</v>
      </c>
      <c r="C40" s="140" t="s">
        <v>283</v>
      </c>
      <c r="D40" s="140" t="s">
        <v>284</v>
      </c>
      <c r="E40" s="140" t="s">
        <v>360</v>
      </c>
      <c r="F40" s="140" t="s">
        <v>274</v>
      </c>
      <c r="G40" s="140" t="s">
        <v>361</v>
      </c>
      <c r="H40" s="140" t="s">
        <v>276</v>
      </c>
      <c r="I40" s="140" t="s">
        <v>277</v>
      </c>
      <c r="J40" s="140" t="s">
        <v>362</v>
      </c>
    </row>
    <row r="41" ht="42" customHeight="1" spans="1:10">
      <c r="A41" s="140" t="s">
        <v>218</v>
      </c>
      <c r="B41" s="140" t="s">
        <v>336</v>
      </c>
      <c r="C41" s="140" t="s">
        <v>283</v>
      </c>
      <c r="D41" s="140" t="s">
        <v>284</v>
      </c>
      <c r="E41" s="140" t="s">
        <v>363</v>
      </c>
      <c r="F41" s="140" t="s">
        <v>274</v>
      </c>
      <c r="G41" s="140" t="s">
        <v>317</v>
      </c>
      <c r="H41" s="140" t="s">
        <v>276</v>
      </c>
      <c r="I41" s="140" t="s">
        <v>277</v>
      </c>
      <c r="J41" s="140" t="s">
        <v>364</v>
      </c>
    </row>
    <row r="42" ht="42" customHeight="1" spans="1:10">
      <c r="A42" s="140" t="s">
        <v>218</v>
      </c>
      <c r="B42" s="140" t="s">
        <v>336</v>
      </c>
      <c r="C42" s="140" t="s">
        <v>287</v>
      </c>
      <c r="D42" s="140" t="s">
        <v>288</v>
      </c>
      <c r="E42" s="140" t="s">
        <v>288</v>
      </c>
      <c r="F42" s="140" t="s">
        <v>266</v>
      </c>
      <c r="G42" s="140" t="s">
        <v>289</v>
      </c>
      <c r="H42" s="140" t="s">
        <v>290</v>
      </c>
      <c r="I42" s="140" t="s">
        <v>269</v>
      </c>
      <c r="J42" s="140" t="s">
        <v>365</v>
      </c>
    </row>
  </sheetData>
  <mergeCells count="10">
    <mergeCell ref="A3:J3"/>
    <mergeCell ref="A4:H4"/>
    <mergeCell ref="A8:A12"/>
    <mergeCell ref="A13:A24"/>
    <mergeCell ref="A25:A27"/>
    <mergeCell ref="A28:A42"/>
    <mergeCell ref="B8:B12"/>
    <mergeCell ref="B13:B24"/>
    <mergeCell ref="B25:B27"/>
    <mergeCell ref="B28:B42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A尊林财务.黄</cp:lastModifiedBy>
  <dcterms:created xsi:type="dcterms:W3CDTF">2025-02-06T07:09:00Z</dcterms:created>
  <dcterms:modified xsi:type="dcterms:W3CDTF">2026-03-25T06:06:32Z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1D7A02319FA4442C907720DFA97CE2D6_13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