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94" windowHeight="8434" tabRatio="894" firstSheet="11" activeTab="14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<sst xmlns="http://schemas.openxmlformats.org/spreadsheetml/2006/main" count="1445" uniqueCount="458">
  <si>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</si>
  <si>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</si>
  <si>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</si>
  <si>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</si>
  <si>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</si>
  <si>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</si>
  <si>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</si>
  <si>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</si>
  <si>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</si>
  <si>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</si>
  <si>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</si>
  <si>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</si>
  <si>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</si>
  <si>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</si>
  <si>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</si>
  <si>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</si>
  <si>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</si>
  <si>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</si>
  <si>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</si>
  <si>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</si>
  <si>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</si>
  <si>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</si>
  <si>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</si>
  <si>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</si>
  <si>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</si>
  <si>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</si>
  <si>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</si>
  <si>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</si>
  <si>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</si>
  <si>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</si>
  <si>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</si>
  <si>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</si>
  <si>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</si>
  <si>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</si>
  <si>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</si>
  <si>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</si>
  <si>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</si>
  <si>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</si>
  <si>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</si>
  <si>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</si>
  <si>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</si>
  <si>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</si>
  <si>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</si>
  <si>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</si>
  <si>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</si>
  <si>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</si>
  <si>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</si>
  <si>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</si>
  <si>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</si>
  <si>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</si>
  <si>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</si>
  <si>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</si>
  <si>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</si>
  <si>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</si>
  <si>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</si>
  <si>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</si>
  <si>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</si>
  <si>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</si>
  <si>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</si>
  <si>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</si>
  <si>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</si>
  <si>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</si>
  <si>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</si>
  <si>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</si>
  <si>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</si>
  <si>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</si>
  <si>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</si>
  <si>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</si>
  <si>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</si>
  <si>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昆明市五华区丰宁街道社区卫生服务中心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</si>
  <si>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</si>
  <si>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</si>
  <si>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</si>
  <si>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</si>
  <si>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</si>
  <si>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</si>
  <si>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</si>
  <si>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</si>
  <si>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</si>
  <si>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</si>
  <si>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</si>
  <si>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</si>
  <si>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</si>
  <si>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</si>
  <si>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</si>
  <si>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</si>
  <si>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</si>
  <si>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</si>
  <si>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</si>
  <si>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</si>
  <si>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</si>
  <si>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</si>
  <si>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</si>
  <si>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</si>
  <si>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</si>
  <si>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</si>
  <si>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</si>
  <si>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</si>
  <si>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20199</t>
  </si>
  <si>
    <t>其他一般公共服务支出</t>
  </si>
  <si>
    <t>2019999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</si>
  <si>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</si>
  <si>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</si>
  <si>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</si>
  <si>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</si>
  <si>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</si>
  <si>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</si>
  <si>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</si>
  <si>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</si>
  <si>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21003</t>
  </si>
  <si>
    <t>基层医疗卫生机构</t>
  </si>
  <si>
    <t>2100301</t>
  </si>
  <si>
    <t>城市社区卫生机构</t>
  </si>
  <si>
    <t>21004</t>
  </si>
  <si>
    <t>公共卫生</t>
  </si>
  <si>
    <t>2100408</t>
  </si>
  <si>
    <t>基本公共卫生服务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</si>
  <si>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</si>
  <si>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</si>
  <si>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</si>
  <si>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</si>
  <si>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</si>
  <si>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</si>
  <si>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</si>
  <si>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</si>
  <si>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</si>
  <si>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</si>
  <si>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</si>
  <si>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</si>
  <si>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</si>
  <si>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</si>
  <si>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</si>
  <si>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</si>
  <si>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</si>
  <si>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</si>
  <si>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</si>
  <si>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</si>
  <si>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</si>
  <si>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</si>
  <si>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</si>
  <si>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</si>
  <si>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</si>
  <si>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</si>
  <si>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</si>
  <si>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</si>
  <si>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</si>
  <si>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</si>
  <si>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</si>
  <si>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</si>
  <si>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</si>
  <si>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</si>
  <si>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</si>
  <si>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</si>
  <si>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</si>
  <si>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</si>
  <si>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</si>
  <si>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</si>
  <si>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</si>
  <si>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</si>
  <si>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</si>
  <si>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</si>
  <si>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</si>
  <si>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</si>
  <si>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</si>
  <si>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</si>
  <si>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</si>
  <si>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</si>
  <si>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</si>
  <si>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</si>
  <si>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</si>
  <si>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</si>
  <si>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</si>
  <si>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</si>
  <si>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</si>
  <si>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</si>
  <si>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备注：2025年我单位无三公经费支出，故此表无数据。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</si>
  <si>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</si>
  <si>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</si>
  <si>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</si>
  <si>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</si>
  <si>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</si>
  <si>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</si>
  <si>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</si>
  <si>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</si>
  <si>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</si>
  <si>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</si>
  <si>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</si>
  <si>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</si>
  <si>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</si>
  <si>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</si>
  <si>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</si>
  <si>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</si>
  <si>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</si>
  <si>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</si>
  <si>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</si>
  <si>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昆明市五华区卫生健康局</t>
  </si>
  <si>
    <t>530102221100000513225</t>
  </si>
  <si>
    <t>社会保障缴费</t>
  </si>
  <si>
    <t>30108</t>
  </si>
  <si>
    <t>机关事业单位基本养老保险缴费</t>
  </si>
  <si>
    <t>30110</t>
  </si>
  <si>
    <t>职工基本医疗保险缴费</t>
  </si>
  <si>
    <t>30112</t>
  </si>
  <si>
    <t>其他社会保障缴费</t>
  </si>
  <si>
    <t>530102221100000513226</t>
  </si>
  <si>
    <t>30113</t>
  </si>
  <si>
    <t>530102221100000513224</t>
  </si>
  <si>
    <t>事业人员工资支出</t>
  </si>
  <si>
    <t>30101</t>
  </si>
  <si>
    <t>基本工资</t>
  </si>
  <si>
    <t>30102</t>
  </si>
  <si>
    <t>津贴补贴</t>
  </si>
  <si>
    <t>30107</t>
  </si>
  <si>
    <t>绩效工资</t>
  </si>
  <si>
    <t>530102231100001568557</t>
  </si>
  <si>
    <t>事业人员绩效奖励</t>
  </si>
  <si>
    <t>30103</t>
  </si>
  <si>
    <t>奖金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</si>
  <si>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</si>
  <si>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</si>
  <si>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</si>
  <si>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</si>
  <si>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</si>
  <si>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</si>
  <si>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</si>
  <si>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313 事业发展类</t>
  </si>
  <si>
    <t>530102231100001615181</t>
  </si>
  <si>
    <t>中医药能力提升经费</t>
  </si>
  <si>
    <t>委托业务费</t>
  </si>
  <si>
    <t>专用设备购置</t>
  </si>
  <si>
    <t>311 专项业务类</t>
  </si>
  <si>
    <t>530102231100001318907</t>
  </si>
  <si>
    <t>事业支出经费</t>
  </si>
  <si>
    <t>水费</t>
  </si>
  <si>
    <t>办公费</t>
  </si>
  <si>
    <t>专用材料费</t>
  </si>
  <si>
    <t>福利费</t>
  </si>
  <si>
    <t>维修（护）费</t>
  </si>
  <si>
    <t>租赁费</t>
  </si>
  <si>
    <t>其他商品和服务支出</t>
  </si>
  <si>
    <t>电费</t>
  </si>
  <si>
    <t>530102251100001865799</t>
  </si>
  <si>
    <t>医师节、护士节经费</t>
  </si>
  <si>
    <t>劳务费</t>
  </si>
  <si>
    <t>530102251100003658305</t>
  </si>
  <si>
    <t>（事业收入）采购项目经费</t>
  </si>
  <si>
    <t>530102251100004085297</t>
  </si>
  <si>
    <t>187号2025年基本公共卫生省级补助资金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</si>
  <si>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</si>
  <si>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</si>
  <si>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</si>
  <si>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</si>
  <si>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</si>
  <si>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</si>
  <si>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</si>
  <si>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</si>
  <si>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</si>
  <si>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</si>
  <si>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严格按照国家基本公卫管理要求，落实开展相关项目，确保上级业务部门下达绩效考核目标全面完成，推进健康昆明建设，持续提升辖区公共卫生水平，有效巩固现有工作成果，着力提升群众获得感、服务对象满意度达上级要求。</t>
  </si>
  <si>
    <t>产出指标</t>
  </si>
  <si>
    <t>数量指标</t>
  </si>
  <si>
    <t>适龄儿童国家免疫规划疫苗接种率</t>
  </si>
  <si>
    <t>&gt;=</t>
  </si>
  <si>
    <t>90</t>
  </si>
  <si>
    <t>%</t>
  </si>
  <si>
    <t>定量指标</t>
  </si>
  <si>
    <t xml:space="preserve">适龄儿童国家免疫规划疫苗接种率
</t>
  </si>
  <si>
    <t>7岁以下儿童健康管理率</t>
  </si>
  <si>
    <t>孕产妇系统管理率</t>
  </si>
  <si>
    <t>0-6岁儿童眼保健和视力检查覆盖率</t>
  </si>
  <si>
    <t xml:space="preserve">0-6岁儿童眼保健和视力检查覆盖率
</t>
  </si>
  <si>
    <t>3岁以下儿童系统管理率</t>
  </si>
  <si>
    <t>85</t>
  </si>
  <si>
    <t xml:space="preserve">3岁以下儿童系统管理率
</t>
  </si>
  <si>
    <t>老年人中医药健康管理率</t>
  </si>
  <si>
    <t>74</t>
  </si>
  <si>
    <t>高血压患者基层规范管理服务任务数</t>
  </si>
  <si>
    <t>=</t>
  </si>
  <si>
    <t>44500</t>
  </si>
  <si>
    <t>人</t>
  </si>
  <si>
    <t xml:space="preserve">高血压患者基层规范管理服务任务数
</t>
  </si>
  <si>
    <t>2型糖尿病患者基层规范管理服务任务数</t>
  </si>
  <si>
    <t>17200</t>
  </si>
  <si>
    <t xml:space="preserve">2型糖尿病患者基层规范管理服务任务数
</t>
  </si>
  <si>
    <t>肺结核患者管理率</t>
  </si>
  <si>
    <t>社区在册居家严重精神障碍患者健康管理率</t>
  </si>
  <si>
    <t>80</t>
  </si>
  <si>
    <t xml:space="preserve">社区在册居家严重精神障碍患者健康管理率
</t>
  </si>
  <si>
    <t>儿童中医药健康管理率</t>
  </si>
  <si>
    <t xml:space="preserve">儿童中医药健康管理率
</t>
  </si>
  <si>
    <t>职业健康检查服务覆盖率</t>
  </si>
  <si>
    <t xml:space="preserve">职业健康检查服务覆盖率
</t>
  </si>
  <si>
    <t>宫颈癌、乳腺癌筛查目标人群覆盖率</t>
  </si>
  <si>
    <t xml:space="preserve">较上年提高 </t>
  </si>
  <si>
    <t>是/否</t>
  </si>
  <si>
    <t xml:space="preserve">宫颈癌、乳腺癌筛查目标人群覆盖率
</t>
  </si>
  <si>
    <t>质量指标</t>
  </si>
  <si>
    <t>居民规范化电子健康档案覆盖率</t>
  </si>
  <si>
    <t>64</t>
  </si>
  <si>
    <t xml:space="preserve">居民规范化电子健康档案覆盖率
</t>
  </si>
  <si>
    <t>高血压患者基层规范管理服务率</t>
  </si>
  <si>
    <t xml:space="preserve">高血压患者基层规范管理服务率
</t>
  </si>
  <si>
    <t>2型糖尿病患者基层规范管理服务率</t>
  </si>
  <si>
    <t xml:space="preserve">2型糖尿病患者基层规范管理服务率
</t>
  </si>
  <si>
    <t>65岁以上老年人城乡社区规范健康管理服务率</t>
  </si>
  <si>
    <t xml:space="preserve">65岁以上老年人城乡社区规范健康管理服务率
</t>
  </si>
  <si>
    <t>传染病和突发公共卫生时间报告率</t>
  </si>
  <si>
    <t>95</t>
  </si>
  <si>
    <t xml:space="preserve">传染病和突发公共卫生时间报告率
</t>
  </si>
  <si>
    <t>效益指标</t>
  </si>
  <si>
    <t>社会效益</t>
  </si>
  <si>
    <t>城乡居民公共卫生差距</t>
  </si>
  <si>
    <t>不断缩小</t>
  </si>
  <si>
    <t>定性指标</t>
  </si>
  <si>
    <t>居民健康素养水平</t>
  </si>
  <si>
    <t>不断提高</t>
  </si>
  <si>
    <t xml:space="preserve">居民健康素养水平
</t>
  </si>
  <si>
    <t>可持续影响</t>
  </si>
  <si>
    <t>基本公共卫生服务水平</t>
  </si>
  <si>
    <t xml:space="preserve">基本公共卫生服务水平
</t>
  </si>
  <si>
    <t>满意度指标</t>
  </si>
  <si>
    <t>服务对象满意度</t>
  </si>
  <si>
    <t xml:space="preserve">服务对象满意度
</t>
  </si>
  <si>
    <t>本项目开展医疗活动，完成诊疗人次2500人，采购药品及卫生耗材20批次，及时率达到100%，对医疗人员进行规范化培训，合格率达到95%，不断提高医疗技术水平，为了加强中心财务管理，依法收入，节约支出，提高资金使用效益，促进事业发展，使中心各项经费管理有章可循。同时，提供预防、康复、保健、基本医疗和计划生育指导等服务。做好属地孕产妇和儿童保健工作，落实计划生育技术指导职责；承担昆明市五华区卫生健康局委托的其他事项；完成上级交办的其他工作任务。充分挖掘单位内部潜力，利用现有设备和技术条件，扩大医疗服务项目，提高单位的社会效益和经济效益，实现服务对象满意度达到90%。</t>
  </si>
  <si>
    <t>诊疗人次</t>
  </si>
  <si>
    <t>2500</t>
  </si>
  <si>
    <t>人次</t>
  </si>
  <si>
    <t>反映当年诊疗人次</t>
  </si>
  <si>
    <t>采购药品及卫生耗材批次</t>
  </si>
  <si>
    <t>20</t>
  </si>
  <si>
    <t>次</t>
  </si>
  <si>
    <t>反映当年采购药品及卫生耗材批次</t>
  </si>
  <si>
    <t>医疗人员规范化培训合格率</t>
  </si>
  <si>
    <t>反映医疗人员规范化培训合格率</t>
  </si>
  <si>
    <t>医疗纠纷发生率</t>
  </si>
  <si>
    <t>&lt;=</t>
  </si>
  <si>
    <t>反映医疗纠纷发生率</t>
  </si>
  <si>
    <t>采购药品及卫生耗材验收合格率</t>
  </si>
  <si>
    <t>100</t>
  </si>
  <si>
    <t>反映采购药品及卫生耗材验收合格率</t>
  </si>
  <si>
    <t>职责履行工作完成达标率</t>
  </si>
  <si>
    <t>反映职责履行工作完成达标率</t>
  </si>
  <si>
    <t>时效指标</t>
  </si>
  <si>
    <t>项目完成时限</t>
  </si>
  <si>
    <t>年度内</t>
  </si>
  <si>
    <t>反应项目完成时限</t>
  </si>
  <si>
    <t>药品采购及时率</t>
  </si>
  <si>
    <t>反应药品采购及时率</t>
  </si>
  <si>
    <t>成本指标</t>
  </si>
  <si>
    <t>经济成本指标</t>
  </si>
  <si>
    <t>预算批复金额</t>
  </si>
  <si>
    <t>元</t>
  </si>
  <si>
    <t>反应经济成本</t>
  </si>
  <si>
    <t>提高基层社区日常管理水平</t>
  </si>
  <si>
    <t>有效提高</t>
  </si>
  <si>
    <t>反映提高基层社区日常管理水平</t>
  </si>
  <si>
    <t>提高医疗技术水平</t>
  </si>
  <si>
    <t>效果明显</t>
  </si>
  <si>
    <t>反映长期提高医疗技术水平</t>
  </si>
  <si>
    <t xml:space="preserve">
依据五政办通【2015】54号文件《五华区行政事业单位国有资产管理暂行办法》规定，年度内购置一批设备，且设备采购验收合格，通过完善医疗设备，不断提高医疗服质量、提高医疗收入、促进卫生院发展。</t>
  </si>
  <si>
    <t>购置设备数量</t>
  </si>
  <si>
    <t>1.00</t>
  </si>
  <si>
    <t>批</t>
  </si>
  <si>
    <t>反映购置数量完成情况。</t>
  </si>
  <si>
    <t>设备采购验收合格率</t>
  </si>
  <si>
    <t>年度内完成项目</t>
  </si>
  <si>
    <t>年度内预算批复内</t>
  </si>
  <si>
    <t>经济效益</t>
  </si>
  <si>
    <t>医疗收入</t>
  </si>
  <si>
    <t>增加</t>
  </si>
  <si>
    <t>医疗收入增加</t>
  </si>
  <si>
    <t>提高医疗服务质量</t>
  </si>
  <si>
    <t>效果显著</t>
  </si>
  <si>
    <t>设备使用人员满意度</t>
  </si>
  <si>
    <t xml:space="preserve">反映服务对象满意度
</t>
  </si>
  <si>
    <t>完成资产购置34800元；设备采购验收合格率达到98%；通过项目实施，提高服务质量，促进卫生事业发展；为患者提供更先进的诊疗技术，提升服务对象满意度。</t>
  </si>
  <si>
    <t>采购类别数量</t>
  </si>
  <si>
    <t>34800</t>
  </si>
  <si>
    <t>反映采购金额</t>
  </si>
  <si>
    <t>年度预算批复内</t>
  </si>
  <si>
    <t>提高服务质量，促进卫生事业发展</t>
  </si>
  <si>
    <t>反映服务质量</t>
  </si>
  <si>
    <t>为患者提供更先进的诊疗技术</t>
  </si>
  <si>
    <t>年度内做好医师节、护士节慰问工作，对我院15名医师以及40名护士进行慰问，通过开展医师节、护士节慰问活动，提升医护人员工作积极性，加强医护人员积极性和归属感。同时，提高服务意识和业务水平，有效提升中心服务质量提升，医师护士满意度达90%。</t>
  </si>
  <si>
    <t>护士节慰问人数</t>
  </si>
  <si>
    <t>40</t>
  </si>
  <si>
    <t>反映护士节慰问人数</t>
  </si>
  <si>
    <t>医师节慰问人数</t>
  </si>
  <si>
    <t>反映医师节慰问人数</t>
  </si>
  <si>
    <t>慰问指标完成率</t>
  </si>
  <si>
    <t>项目完成时效</t>
  </si>
  <si>
    <t>反映项目完成时效</t>
  </si>
  <si>
    <t>预算批复</t>
  </si>
  <si>
    <t>反映经济成本</t>
  </si>
  <si>
    <t>服务对象投诉量</t>
  </si>
  <si>
    <t>上年数</t>
  </si>
  <si>
    <t>反映服务对象投诉量</t>
  </si>
  <si>
    <t>医护人员工作积极性</t>
  </si>
  <si>
    <t>反映医护人员工作积极性</t>
  </si>
  <si>
    <t>反映服务对象满意度</t>
  </si>
  <si>
    <t>预算06表</t>
  </si>
  <si>
    <t>政府性基金预算支出预算表</t>
  </si>
  <si>
    <t>单位名称：昆明市发展和改革委员会</t>
  </si>
  <si>
    <t>政府性基金预算支出</t>
  </si>
  <si>
    <t>备注：2025年我单位无政府性基金预算支出，故此表无数据。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</si>
  <si>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</si>
  <si>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</si>
  <si>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</si>
  <si>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</si>
  <si>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</si>
  <si>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</si>
  <si>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</si>
  <si>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</si>
  <si>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</si>
  <si>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</si>
  <si>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</si>
  <si>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医疗设备</t>
  </si>
  <si>
    <t>其他医疗设备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</si>
  <si>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</si>
  <si>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</si>
  <si>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</si>
  <si>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</si>
  <si>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</si>
  <si>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</si>
  <si>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</si>
  <si>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</si>
  <si>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备注：2025年我单位无部门政府采购，故此表无数据。</t>
  </si>
  <si>
    <t>预算09-1表</t>
  </si>
  <si>
    <t>单位名称（项目）</t>
  </si>
  <si>
    <t>地区</t>
  </si>
  <si>
    <t>备注：2025年我单位无区对下转移支付，故此表无数据。</t>
  </si>
  <si>
    <t>预算09-2表</t>
  </si>
  <si>
    <t>备注：2025年我单位无市对下转移支付，故此表无数据。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</si>
  <si>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</si>
  <si>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</si>
  <si>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</si>
  <si>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</si>
  <si>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</si>
  <si>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</si>
  <si>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</si>
  <si>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</si>
  <si>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设备</t>
  </si>
  <si>
    <t>A02329900 其他医疗设备</t>
  </si>
  <si>
    <t>台</t>
  </si>
  <si>
    <t>张</t>
  </si>
  <si>
    <t>个</t>
  </si>
  <si>
    <t>套</t>
  </si>
  <si>
    <t>预算11表</t>
  </si>
  <si>
    <t>上级补助</t>
  </si>
  <si>
    <t>备注：2025年我单位无上级转移支付补助项目支付，故此表无数据。</t>
  </si>
  <si>
    <t>预算12表</t>
  </si>
  <si>
    <t>项目级次</t>
  </si>
  <si>
    <t>112 社会保障缴费</t>
  </si>
  <si>
    <t>残疾人保障金专项经费</t>
  </si>
  <si>
    <t>本级</t>
  </si>
  <si>
    <t>慢性病综合防控示范区建设工作经费</t>
  </si>
  <si>
    <t>卫生健康管理业务专项经费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</si>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</sst>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6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12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3" borderId="18" applyNumberFormat="0" applyFon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9" applyNumberFormat="0" applyFill="0" applyAlignment="0" applyProtection="0">
      <alignment vertical="center"/>
    </xf>
    <xf numFmtId="0" fontId="22" fillId="0" borderId="19" applyNumberFormat="0" applyFill="0" applyAlignment="0" applyProtection="0">
      <alignment vertical="center"/>
    </xf>
    <xf numFmtId="0" fontId="23" fillId="0" borderId="20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4" borderId="21" applyNumberFormat="0" applyAlignment="0" applyProtection="0">
      <alignment vertical="center"/>
    </xf>
    <xf numFmtId="0" fontId="25" fillId="5" borderId="22" applyNumberFormat="0" applyAlignment="0" applyProtection="0">
      <alignment vertical="center"/>
    </xf>
    <xf numFmtId="0" fontId="26" fillId="5" borderId="21" applyNumberFormat="0" applyAlignment="0" applyProtection="0">
      <alignment vertical="center"/>
    </xf>
    <xf numFmtId="0" fontId="27" fillId="6" borderId="23" applyNumberFormat="0" applyAlignment="0" applyProtection="0">
      <alignment vertical="center"/>
    </xf>
    <xf numFmtId="0" fontId="28" fillId="0" borderId="24" applyNumberFormat="0" applyFill="0" applyAlignment="0" applyProtection="0">
      <alignment vertical="center"/>
    </xf>
    <xf numFmtId="0" fontId="29" fillId="0" borderId="25" applyNumberFormat="0" applyFill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3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4" fillId="28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4" fillId="31" borderId="0" applyNumberFormat="0" applyBorder="0" applyAlignment="0" applyProtection="0">
      <alignment vertical="center"/>
    </xf>
    <xf numFmtId="0" fontId="34" fillId="32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176" fontId="35" fillId="0" borderId="7">
      <alignment horizontal="right" vertical="center"/>
    </xf>
    <xf numFmtId="177" fontId="35" fillId="0" borderId="7">
      <alignment horizontal="right" vertical="center"/>
    </xf>
    <xf numFmtId="10" fontId="35" fillId="0" borderId="7">
      <alignment horizontal="right" vertical="center"/>
    </xf>
    <xf numFmtId="178" fontId="35" fillId="0" borderId="7">
      <alignment horizontal="right" vertical="center"/>
    </xf>
    <xf numFmtId="49" fontId="35" fillId="0" borderId="7">
      <alignment horizontal="left" vertical="center" wrapText="1"/>
    </xf>
    <xf numFmtId="178" fontId="35" fillId="0" borderId="7">
      <alignment horizontal="right" vertical="center"/>
    </xf>
    <xf numFmtId="179" fontId="35" fillId="0" borderId="7">
      <alignment horizontal="right" vertical="center"/>
    </xf>
    <xf numFmtId="180" fontId="35" fillId="0" borderId="7">
      <alignment horizontal="right" vertical="center"/>
    </xf>
    <xf numFmtId="0" fontId="35" fillId="0" borderId="0">
      <alignment vertical="top"/>
      <protection locked="0"/>
    </xf>
  </cellStyleXfs>
  <cellXfs count="255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43" fontId="1" fillId="0" borderId="7" xfId="0" applyNumberFormat="1" applyFont="1" applyBorder="1" applyAlignment="1">
      <alignment horizontal="center" vertical="center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/>
      <protection locked="0"/>
    </xf>
    <xf numFmtId="0" fontId="1" fillId="0" borderId="8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>
      <alignment horizontal="left" vertical="center"/>
    </xf>
    <xf numFmtId="0" fontId="2" fillId="2" borderId="8" xfId="0" applyFont="1" applyFill="1" applyBorder="1" applyAlignment="1">
      <alignment horizontal="left" vertical="center"/>
    </xf>
    <xf numFmtId="4" fontId="2" fillId="0" borderId="8" xfId="0" applyNumberFormat="1" applyFont="1" applyBorder="1" applyAlignment="1" applyProtection="1">
      <alignment horizontal="right" vertical="center" wrapText="1"/>
      <protection locked="0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4" fontId="2" fillId="0" borderId="0" xfId="0" applyNumberFormat="1" applyFont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4" fontId="2" fillId="0" borderId="8" xfId="0" applyNumberFormat="1" applyFont="1" applyBorder="1" applyAlignment="1">
      <alignment horizontal="right" vertical="center" wrapText="1"/>
    </xf>
    <xf numFmtId="4" fontId="2" fillId="0" borderId="0" xfId="0" applyNumberFormat="1" applyFont="1" applyBorder="1" applyAlignment="1">
      <alignment horizontal="right" vertical="center" wrapText="1"/>
    </xf>
    <xf numFmtId="43" fontId="0" fillId="0" borderId="0" xfId="0" applyNumberFormat="1" applyFont="1" applyBorder="1"/>
    <xf numFmtId="43" fontId="0" fillId="0" borderId="0" xfId="0" applyNumberFormat="1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43" fontId="6" fillId="0" borderId="0" xfId="0" applyNumberFormat="1" applyFont="1" applyBorder="1" applyAlignment="1" applyProtection="1">
      <alignment vertical="top"/>
      <protection locked="0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43" fontId="6" fillId="0" borderId="0" xfId="0" applyNumberFormat="1" applyFont="1" applyBorder="1" applyProtection="1"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43" fontId="1" fillId="0" borderId="7" xfId="0" applyNumberFormat="1" applyFont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43" fontId="1" fillId="2" borderId="7" xfId="0" applyNumberFormat="1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43" fontId="2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3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43" fontId="2" fillId="2" borderId="7" xfId="0" applyNumberFormat="1" applyFont="1" applyFill="1" applyBorder="1" applyAlignment="1" applyProtection="1">
      <alignment horizontal="right" vertical="center"/>
      <protection locked="0"/>
    </xf>
    <xf numFmtId="43" fontId="6" fillId="0" borderId="0" xfId="0" applyNumberFormat="1" applyFont="1" applyBorder="1" applyAlignment="1">
      <alignment vertical="top"/>
    </xf>
    <xf numFmtId="43" fontId="6" fillId="0" borderId="0" xfId="0" applyNumberFormat="1" applyFont="1" applyBorder="1"/>
    <xf numFmtId="43" fontId="2" fillId="2" borderId="0" xfId="0" applyNumberFormat="1" applyFont="1" applyFill="1" applyBorder="1" applyAlignment="1" applyProtection="1">
      <alignment horizontal="right" vertical="center" wrapText="1"/>
      <protection locked="0"/>
    </xf>
    <xf numFmtId="43" fontId="1" fillId="0" borderId="7" xfId="0" applyNumberFormat="1" applyFont="1" applyBorder="1" applyAlignment="1" applyProtection="1">
      <alignment horizontal="center" vertical="center" wrapText="1"/>
      <protection locked="0"/>
    </xf>
    <xf numFmtId="43" fontId="2" fillId="0" borderId="7" xfId="0" applyNumberFormat="1" applyFont="1" applyBorder="1" applyAlignment="1">
      <alignment horizontal="center" wrapText="1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8" xfId="0" applyFont="1" applyBorder="1" applyAlignment="1">
      <alignment vertical="center" wrapText="1"/>
    </xf>
    <xf numFmtId="0" fontId="2" fillId="0" borderId="8" xfId="0" applyFont="1" applyBorder="1" applyAlignment="1">
      <alignment horizontal="center" vertical="center" wrapText="1"/>
    </xf>
    <xf numFmtId="0" fontId="2" fillId="2" borderId="8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" xfId="0" applyFont="1" applyBorder="1" applyAlignment="1" applyProtection="1">
      <alignment horizontal="center" vertical="center"/>
      <protection locked="0"/>
    </xf>
    <xf numFmtId="0" fontId="2" fillId="0" borderId="10" xfId="0" applyFont="1" applyBorder="1" applyAlignment="1">
      <alignment horizontal="left" vertical="center"/>
    </xf>
    <xf numFmtId="178" fontId="5" fillId="0" borderId="10" xfId="0" applyNumberFormat="1" applyFont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178" fontId="5" fillId="0" borderId="0" xfId="0" applyNumberFormat="1" applyFont="1" applyFill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4" fillId="0" borderId="12" xfId="0" applyFont="1" applyBorder="1" applyAlignment="1" applyProtection="1">
      <alignment horizontal="center" vertical="center"/>
      <protection locked="0"/>
    </xf>
    <xf numFmtId="0" fontId="4" fillId="0" borderId="12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>
      <alignment horizontal="center" vertical="center" wrapText="1"/>
    </xf>
    <xf numFmtId="0" fontId="0" fillId="0" borderId="14" xfId="0" applyFont="1" applyBorder="1"/>
    <xf numFmtId="0" fontId="2" fillId="0" borderId="15" xfId="0" applyFont="1" applyBorder="1" applyAlignment="1">
      <alignment horizontal="center" vertical="center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6" xfId="0" applyFont="1" applyBorder="1" applyAlignment="1">
      <alignment horizontal="center" vertical="center" wrapText="1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>
      <alignment horizontal="left" vertical="center"/>
    </xf>
    <xf numFmtId="178" fontId="5" fillId="0" borderId="15" xfId="0" applyNumberFormat="1" applyFont="1" applyBorder="1" applyAlignment="1">
      <alignment horizontal="right" vertical="center"/>
    </xf>
    <xf numFmtId="178" fontId="5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/>
      <protection locked="0"/>
    </xf>
    <xf numFmtId="0" fontId="4" fillId="0" borderId="16" xfId="0" applyFont="1" applyBorder="1" applyAlignment="1" applyProtection="1">
      <alignment horizontal="center" vertical="center" wrapText="1"/>
      <protection locked="0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 wrapText="1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 wrapText="1"/>
    </xf>
    <xf numFmtId="3" fontId="2" fillId="0" borderId="13" xfId="0" applyNumberFormat="1" applyFont="1" applyBorder="1" applyAlignment="1">
      <alignment horizontal="right" vertical="center"/>
    </xf>
    <xf numFmtId="178" fontId="5" fillId="0" borderId="7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>
      <alignment horizontal="left" vertical="center"/>
    </xf>
    <xf numFmtId="0" fontId="2" fillId="2" borderId="13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8" xfId="0" applyFont="1" applyBorder="1" applyAlignment="1" applyProtection="1">
      <alignment horizontal="center" vertical="center"/>
      <protection locked="0"/>
    </xf>
    <xf numFmtId="178" fontId="5" fillId="0" borderId="8" xfId="0" applyNumberFormat="1" applyFont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left" vertical="center"/>
      <protection locked="0"/>
    </xf>
    <xf numFmtId="0" fontId="1" fillId="0" borderId="7" xfId="0" applyFont="1" applyBorder="1" applyAlignment="1">
      <alignment horizontal="center" vertical="center" wrapText="1"/>
    </xf>
    <xf numFmtId="49" fontId="11" fillId="0" borderId="7" xfId="0" applyNumberFormat="1" applyFont="1" applyFill="1" applyBorder="1" applyAlignment="1">
      <alignment horizontal="left" vertical="center" wrapText="1"/>
    </xf>
    <xf numFmtId="49" fontId="11" fillId="0" borderId="14" xfId="0" applyNumberFormat="1" applyFont="1" applyFill="1" applyBorder="1" applyAlignment="1">
      <alignment horizontal="left" vertical="center" wrapText="1"/>
    </xf>
    <xf numFmtId="49" fontId="11" fillId="0" borderId="15" xfId="0" applyNumberFormat="1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 wrapText="1"/>
    </xf>
    <xf numFmtId="0" fontId="2" fillId="2" borderId="0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vertical="top"/>
    </xf>
    <xf numFmtId="0" fontId="1" fillId="0" borderId="7" xfId="0" applyFont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4" fillId="0" borderId="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7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 applyProtection="1">
      <alignment horizontal="center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178" fontId="5" fillId="0" borderId="7" xfId="0" applyNumberFormat="1" applyFont="1" applyBorder="1" applyAlignment="1">
      <alignment horizontal="left" vertical="center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43" fontId="2" fillId="0" borderId="7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8" fontId="15" fillId="0" borderId="7" xfId="0" applyNumberFormat="1" applyFont="1" applyBorder="1" applyAlignment="1">
      <alignment horizontal="right" vertical="center"/>
    </xf>
    <xf numFmtId="0" fontId="0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center"/>
    </xf>
    <xf numFmtId="0" fontId="7" fillId="2" borderId="0" xfId="0" applyFont="1" applyFill="1" applyBorder="1" applyAlignment="1" applyProtection="1">
      <alignment horizontal="left" vertical="center" wrapText="1"/>
      <protection locked="0"/>
    </xf>
    <xf numFmtId="0" fontId="13" fillId="2" borderId="1" xfId="0" applyFont="1" applyFill="1" applyBorder="1" applyAlignment="1">
      <alignment horizontal="center" vertical="center"/>
    </xf>
    <xf numFmtId="0" fontId="13" fillId="0" borderId="2" xfId="0" applyFont="1" applyBorder="1" applyAlignment="1" applyProtection="1">
      <alignment horizontal="center" vertical="center"/>
      <protection locked="0"/>
    </xf>
    <xf numFmtId="43" fontId="13" fillId="0" borderId="3" xfId="0" applyNumberFormat="1" applyFont="1" applyBorder="1" applyAlignment="1" applyProtection="1">
      <alignment horizontal="center" vertical="center"/>
      <protection locked="0"/>
    </xf>
    <xf numFmtId="43" fontId="13" fillId="0" borderId="4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3" fillId="2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Border="1" applyAlignment="1" applyProtection="1">
      <alignment horizontal="center" vertical="center"/>
      <protection locked="0"/>
    </xf>
    <xf numFmtId="0" fontId="13" fillId="0" borderId="7" xfId="0" applyFont="1" applyBorder="1" applyAlignment="1" applyProtection="1">
      <alignment horizontal="center" vertical="center"/>
      <protection locked="0"/>
    </xf>
    <xf numFmtId="43" fontId="13" fillId="0" borderId="7" xfId="0" applyNumberFormat="1" applyFont="1" applyBorder="1" applyAlignment="1" applyProtection="1">
      <alignment horizontal="center" vertical="center"/>
      <protection locked="0"/>
    </xf>
    <xf numFmtId="43" fontId="2" fillId="2" borderId="7" xfId="0" applyNumberFormat="1" applyFont="1" applyFill="1" applyBorder="1" applyAlignment="1">
      <alignment horizontal="center" vertical="center" wrapText="1"/>
    </xf>
    <xf numFmtId="43" fontId="2" fillId="0" borderId="7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13" fillId="0" borderId="3" xfId="0" applyFont="1" applyBorder="1" applyAlignment="1" applyProtection="1">
      <alignment horizontal="center" vertical="center"/>
      <protection locked="0"/>
    </xf>
    <xf numFmtId="0" fontId="13" fillId="0" borderId="3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13" fillId="0" borderId="6" xfId="0" applyFont="1" applyBorder="1" applyAlignment="1" applyProtection="1">
      <alignment horizontal="center" vertical="center" wrapText="1"/>
      <protection locked="0"/>
    </xf>
    <xf numFmtId="43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2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13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 applyProtection="1">
      <alignment horizontal="left" vertical="center" wrapText="1"/>
      <protection locked="0"/>
    </xf>
    <xf numFmtId="178" fontId="5" fillId="0" borderId="7" xfId="0" applyNumberFormat="1" applyFont="1" applyFill="1" applyBorder="1" applyAlignment="1">
      <alignment horizontal="right" vertical="center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6" xfId="0" applyFont="1" applyBorder="1" applyAlignment="1" applyProtection="1">
      <alignment horizontal="center" vertical="center"/>
      <protection locked="0"/>
    </xf>
    <xf numFmtId="0" fontId="1" fillId="0" borderId="16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43" fontId="14" fillId="0" borderId="7" xfId="0" applyNumberFormat="1" applyFont="1" applyBorder="1" applyAlignment="1">
      <alignment horizontal="right" vertical="center"/>
    </xf>
    <xf numFmtId="0" fontId="1" fillId="0" borderId="7" xfId="0" applyFont="1" applyFill="1" applyBorder="1" applyAlignment="1" quotePrefix="1">
      <alignment horizontal="center" vertical="center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41"/>
  <sheetViews>
    <sheetView showGridLines="0" showZeros="0" workbookViewId="0">
      <pane ySplit="1" topLeftCell="A2" activePane="bottomLeft" state="frozen"/>
      <selection/>
      <selection pane="bottomLeft" activeCell="D37" sqref="D37"/>
    </sheetView>
  </sheetViews>
  <sheetFormatPr defaultColWidth="8.57657657657658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53"/>
      <c r="B2" s="53"/>
      <c r="C2" s="53"/>
      <c r="D2" s="198" t="s">
        <v>0</v>
      </c>
    </row>
    <row r="3" ht="41.25" customHeight="1" spans="1:1">
      <c r="A3" s="48" t="str">
        <f>"2025"&amp;"年部门财务收支预算总表"</f>
        <v>2025年部门财务收支预算总表</v>
      </c>
    </row>
    <row r="4" ht="17.25" customHeight="1" spans="1:4">
      <c r="A4" s="36" t="str">
        <f>"单位名称："&amp;"昆明市五华区丰宁街道社区卫生服务中心"</f>
        <v>单位名称：昆明市五华区丰宁街道社区卫生服务中心</v>
      </c>
      <c r="B4" s="207"/>
      <c r="D4" s="183" t="s">
        <v>1</v>
      </c>
    </row>
    <row r="5" ht="23.25" customHeight="1" spans="1:4">
      <c r="A5" s="208" t="s">
        <v>2</v>
      </c>
      <c r="B5" s="209"/>
      <c r="C5" s="208" t="s">
        <v>3</v>
      </c>
      <c r="D5" s="209"/>
    </row>
    <row r="6" ht="24" customHeight="1" spans="1:4">
      <c r="A6" s="208" t="s">
        <v>4</v>
      </c>
      <c r="B6" s="208" t="s">
        <v>5</v>
      </c>
      <c r="C6" s="208" t="s">
        <v>6</v>
      </c>
      <c r="D6" s="208" t="s">
        <v>5</v>
      </c>
    </row>
    <row r="7" ht="17.25" customHeight="1" spans="1:4">
      <c r="A7" s="210" t="s">
        <v>7</v>
      </c>
      <c r="B7" s="139">
        <v>1994291.97</v>
      </c>
      <c r="C7" s="210" t="s">
        <v>8</v>
      </c>
      <c r="D7" s="139">
        <v>52000</v>
      </c>
    </row>
    <row r="8" ht="17.25" customHeight="1" spans="1:4">
      <c r="A8" s="210" t="s">
        <v>9</v>
      </c>
      <c r="B8" s="139"/>
      <c r="C8" s="210" t="s">
        <v>10</v>
      </c>
      <c r="D8" s="139"/>
    </row>
    <row r="9" ht="17.25" customHeight="1" spans="1:4">
      <c r="A9" s="210" t="s">
        <v>11</v>
      </c>
      <c r="B9" s="139"/>
      <c r="C9" s="253" t="s">
        <v>12</v>
      </c>
      <c r="D9" s="139"/>
    </row>
    <row r="10" ht="17.25" customHeight="1" spans="1:4">
      <c r="A10" s="210" t="s">
        <v>13</v>
      </c>
      <c r="B10" s="139"/>
      <c r="C10" s="253" t="s">
        <v>14</v>
      </c>
      <c r="D10" s="139"/>
    </row>
    <row r="11" ht="17.25" customHeight="1" spans="1:4">
      <c r="A11" s="210" t="s">
        <v>15</v>
      </c>
      <c r="B11" s="244">
        <f>SUM(B12:B16)</f>
        <v>9868950</v>
      </c>
      <c r="C11" s="253" t="s">
        <v>16</v>
      </c>
      <c r="D11" s="139"/>
    </row>
    <row r="12" ht="17.25" customHeight="1" spans="1:4">
      <c r="A12" s="210" t="s">
        <v>17</v>
      </c>
      <c r="B12" s="244">
        <v>9868950</v>
      </c>
      <c r="C12" s="253" t="s">
        <v>18</v>
      </c>
      <c r="D12" s="139"/>
    </row>
    <row r="13" ht="17.25" customHeight="1" spans="1:4">
      <c r="A13" s="210" t="s">
        <v>19</v>
      </c>
      <c r="B13" s="139"/>
      <c r="C13" s="67" t="s">
        <v>20</v>
      </c>
      <c r="D13" s="139"/>
    </row>
    <row r="14" ht="17.25" customHeight="1" spans="1:4">
      <c r="A14" s="210" t="s">
        <v>21</v>
      </c>
      <c r="B14" s="139"/>
      <c r="C14" s="67" t="s">
        <v>22</v>
      </c>
      <c r="D14" s="139">
        <v>104920.32</v>
      </c>
    </row>
    <row r="15" ht="17.25" customHeight="1" spans="1:4">
      <c r="A15" s="210" t="s">
        <v>23</v>
      </c>
      <c r="B15" s="139"/>
      <c r="C15" s="67" t="s">
        <v>24</v>
      </c>
      <c r="D15" s="244">
        <v>11586657.65</v>
      </c>
    </row>
    <row r="16" ht="17.25" customHeight="1" spans="1:4">
      <c r="A16" s="210" t="s">
        <v>25</v>
      </c>
      <c r="B16" s="139"/>
      <c r="C16" s="67" t="s">
        <v>26</v>
      </c>
      <c r="D16" s="139"/>
    </row>
    <row r="17" ht="17.25" customHeight="1" spans="1:4">
      <c r="A17" s="211"/>
      <c r="B17" s="139"/>
      <c r="C17" s="67" t="s">
        <v>27</v>
      </c>
      <c r="D17" s="139"/>
    </row>
    <row r="18" ht="17.25" customHeight="1" spans="1:4">
      <c r="A18" s="212"/>
      <c r="B18" s="139"/>
      <c r="C18" s="67" t="s">
        <v>28</v>
      </c>
      <c r="D18" s="139"/>
    </row>
    <row r="19" ht="17.25" customHeight="1" spans="1:4">
      <c r="A19" s="212"/>
      <c r="B19" s="139"/>
      <c r="C19" s="67" t="s">
        <v>29</v>
      </c>
      <c r="D19" s="139"/>
    </row>
    <row r="20" ht="17.25" customHeight="1" spans="1:4">
      <c r="A20" s="212"/>
      <c r="B20" s="139"/>
      <c r="C20" s="67" t="s">
        <v>30</v>
      </c>
      <c r="D20" s="139"/>
    </row>
    <row r="21" ht="17.25" customHeight="1" spans="1:4">
      <c r="A21" s="212"/>
      <c r="B21" s="139"/>
      <c r="C21" s="67" t="s">
        <v>31</v>
      </c>
      <c r="D21" s="139"/>
    </row>
    <row r="22" ht="17.25" customHeight="1" spans="1:4">
      <c r="A22" s="212"/>
      <c r="B22" s="139"/>
      <c r="C22" s="67" t="s">
        <v>32</v>
      </c>
      <c r="D22" s="139"/>
    </row>
    <row r="23" ht="17.25" customHeight="1" spans="1:4">
      <c r="A23" s="212"/>
      <c r="B23" s="139"/>
      <c r="C23" s="67" t="s">
        <v>33</v>
      </c>
      <c r="D23" s="139"/>
    </row>
    <row r="24" ht="17.25" customHeight="1" spans="1:4">
      <c r="A24" s="212"/>
      <c r="B24" s="139"/>
      <c r="C24" s="67" t="s">
        <v>34</v>
      </c>
      <c r="D24" s="139"/>
    </row>
    <row r="25" ht="17.25" customHeight="1" spans="1:4">
      <c r="A25" s="212"/>
      <c r="B25" s="139"/>
      <c r="C25" s="67" t="s">
        <v>35</v>
      </c>
      <c r="D25" s="139">
        <v>119664</v>
      </c>
    </row>
    <row r="26" ht="17.25" customHeight="1" spans="1:4">
      <c r="A26" s="212"/>
      <c r="B26" s="139"/>
      <c r="C26" s="67" t="s">
        <v>36</v>
      </c>
      <c r="D26" s="139"/>
    </row>
    <row r="27" ht="17.25" customHeight="1" spans="1:4">
      <c r="A27" s="212"/>
      <c r="B27" s="139"/>
      <c r="C27" s="211" t="s">
        <v>37</v>
      </c>
      <c r="D27" s="139"/>
    </row>
    <row r="28" ht="17.25" customHeight="1" spans="1:4">
      <c r="A28" s="212"/>
      <c r="B28" s="139"/>
      <c r="C28" s="67" t="s">
        <v>38</v>
      </c>
      <c r="D28" s="139"/>
    </row>
    <row r="29" ht="16.5" customHeight="1" spans="1:4">
      <c r="A29" s="212"/>
      <c r="B29" s="139"/>
      <c r="C29" s="67" t="s">
        <v>39</v>
      </c>
      <c r="D29" s="139"/>
    </row>
    <row r="30" ht="16.5" customHeight="1" spans="1:4">
      <c r="A30" s="212"/>
      <c r="B30" s="139"/>
      <c r="C30" s="211" t="s">
        <v>40</v>
      </c>
      <c r="D30" s="139"/>
    </row>
    <row r="31" ht="17.25" customHeight="1" spans="1:4">
      <c r="A31" s="212"/>
      <c r="B31" s="139"/>
      <c r="C31" s="211" t="s">
        <v>41</v>
      </c>
      <c r="D31" s="139"/>
    </row>
    <row r="32" ht="17.25" customHeight="1" spans="1:4">
      <c r="A32" s="212"/>
      <c r="B32" s="139"/>
      <c r="C32" s="67" t="s">
        <v>42</v>
      </c>
      <c r="D32" s="139"/>
    </row>
    <row r="33" ht="16.5" customHeight="1" spans="1:4">
      <c r="A33" s="212" t="s">
        <v>43</v>
      </c>
      <c r="B33" s="254">
        <f>SUM(B7:B11)</f>
        <v>11863241.97</v>
      </c>
      <c r="C33" s="212" t="s">
        <v>44</v>
      </c>
      <c r="D33" s="254">
        <f>SUM(D7:D32)</f>
        <v>11863241.97</v>
      </c>
    </row>
    <row r="34" ht="16.5" customHeight="1" spans="1:4">
      <c r="A34" s="211" t="s">
        <v>45</v>
      </c>
      <c r="B34" s="139"/>
      <c r="C34" s="211" t="s">
        <v>46</v>
      </c>
      <c r="D34" s="139"/>
    </row>
    <row r="35" ht="16.5" customHeight="1" spans="1:4">
      <c r="A35" s="67" t="s">
        <v>47</v>
      </c>
      <c r="B35" s="139"/>
      <c r="C35" s="67" t="s">
        <v>47</v>
      </c>
      <c r="D35" s="139"/>
    </row>
    <row r="36" ht="16.5" customHeight="1" spans="1:4">
      <c r="A36" s="67" t="s">
        <v>48</v>
      </c>
      <c r="B36" s="139"/>
      <c r="C36" s="67" t="s">
        <v>49</v>
      </c>
      <c r="D36" s="139"/>
    </row>
    <row r="37" ht="16.5" customHeight="1" spans="1:4">
      <c r="A37" s="213" t="s">
        <v>50</v>
      </c>
      <c r="B37" s="254">
        <f>B33+B34</f>
        <v>11863241.97</v>
      </c>
      <c r="C37" s="213" t="s">
        <v>51</v>
      </c>
      <c r="D37" s="254">
        <f>D33+D34</f>
        <v>11863241.97</v>
      </c>
    </row>
    <row r="41" customHeight="1" spans="4:4">
      <c r="D41">
        <f>B37-D37</f>
        <v>0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0"/>
  <sheetViews>
    <sheetView showZeros="0" workbookViewId="0">
      <pane ySplit="1" topLeftCell="A2" activePane="bottomLeft" state="frozen"/>
      <selection/>
      <selection pane="bottomLeft" activeCell="C14" sqref="C14"/>
    </sheetView>
  </sheetViews>
  <sheetFormatPr defaultColWidth="9.14414414414414" defaultRowHeight="14.25" customHeight="1" outlineLevelCol="5"/>
  <cols>
    <col min="1" max="1" width="32.1441441441441" customWidth="1"/>
    <col min="2" max="2" width="20.7117117117117" customWidth="1"/>
    <col min="3" max="3" width="32.1441441441441" customWidth="1"/>
    <col min="4" max="4" width="27.7117117117117" customWidth="1"/>
    <col min="5" max="6" width="36.7117117117117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47">
        <v>1</v>
      </c>
      <c r="B2" s="148">
        <v>0</v>
      </c>
      <c r="C2" s="147">
        <v>1</v>
      </c>
      <c r="D2" s="149"/>
      <c r="E2" s="149"/>
      <c r="F2" s="146" t="s">
        <v>400</v>
      </c>
    </row>
    <row r="3" ht="42" customHeight="1" spans="1:6">
      <c r="A3" s="150" t="str">
        <f>"2025"&amp;"年部门政府性基金预算支出预算表"</f>
        <v>2025年部门政府性基金预算支出预算表</v>
      </c>
      <c r="B3" s="150" t="s">
        <v>401</v>
      </c>
      <c r="C3" s="151"/>
      <c r="D3" s="152"/>
      <c r="E3" s="152"/>
      <c r="F3" s="152"/>
    </row>
    <row r="4" ht="13.5" customHeight="1" spans="1:6">
      <c r="A4" s="5" t="str">
        <f>"单位名称："&amp;"昆明市五华区丰宁街道社区卫生服务中心"</f>
        <v>单位名称：昆明市五华区丰宁街道社区卫生服务中心</v>
      </c>
      <c r="B4" s="5" t="s">
        <v>402</v>
      </c>
      <c r="C4" s="147"/>
      <c r="D4" s="149"/>
      <c r="E4" s="149"/>
      <c r="F4" s="146" t="s">
        <v>1</v>
      </c>
    </row>
    <row r="5" ht="19.5" customHeight="1" spans="1:6">
      <c r="A5" s="153" t="s">
        <v>178</v>
      </c>
      <c r="B5" s="154" t="s">
        <v>71</v>
      </c>
      <c r="C5" s="153" t="s">
        <v>72</v>
      </c>
      <c r="D5" s="11" t="s">
        <v>403</v>
      </c>
      <c r="E5" s="12"/>
      <c r="F5" s="13"/>
    </row>
    <row r="6" ht="18.75" customHeight="1" spans="1:6">
      <c r="A6" s="155"/>
      <c r="B6" s="156"/>
      <c r="C6" s="155"/>
      <c r="D6" s="16" t="s">
        <v>55</v>
      </c>
      <c r="E6" s="11" t="s">
        <v>74</v>
      </c>
      <c r="F6" s="16" t="s">
        <v>75</v>
      </c>
    </row>
    <row r="7" ht="18.75" customHeight="1" spans="1:6">
      <c r="A7" s="84">
        <v>1</v>
      </c>
      <c r="B7" s="157" t="s">
        <v>82</v>
      </c>
      <c r="C7" s="84">
        <v>3</v>
      </c>
      <c r="D7" s="158">
        <v>4</v>
      </c>
      <c r="E7" s="158">
        <v>5</v>
      </c>
      <c r="F7" s="158">
        <v>6</v>
      </c>
    </row>
    <row r="8" ht="21" customHeight="1" spans="1:6">
      <c r="A8" s="29"/>
      <c r="B8" s="29"/>
      <c r="C8" s="29"/>
      <c r="D8" s="139"/>
      <c r="E8" s="139"/>
      <c r="F8" s="139"/>
    </row>
    <row r="9" ht="18.75" customHeight="1" spans="1:6">
      <c r="A9" s="159" t="s">
        <v>167</v>
      </c>
      <c r="B9" s="159" t="s">
        <v>167</v>
      </c>
      <c r="C9" s="159" t="s">
        <v>167</v>
      </c>
      <c r="D9" s="160"/>
      <c r="E9" s="160"/>
      <c r="F9" s="160"/>
    </row>
    <row r="10" ht="21" customHeight="1" spans="1:6">
      <c r="A10" s="161" t="s">
        <v>404</v>
      </c>
      <c r="B10" s="36"/>
      <c r="C10" s="36"/>
      <c r="D10" s="127"/>
      <c r="E10" s="127"/>
      <c r="F10" s="127"/>
    </row>
  </sheetData>
  <mergeCells count="7">
    <mergeCell ref="A3:F3"/>
    <mergeCell ref="A4:C4"/>
    <mergeCell ref="D5:F5"/>
    <mergeCell ref="A9:C9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topLeftCell="H1" workbookViewId="0">
      <pane ySplit="1" topLeftCell="A2" activePane="bottomLeft" state="frozen"/>
      <selection/>
      <selection pane="bottomLeft" activeCell="J16" sqref="J16"/>
    </sheetView>
  </sheetViews>
  <sheetFormatPr defaultColWidth="9.14414414414414" defaultRowHeight="14.25" customHeight="1"/>
  <cols>
    <col min="1" max="2" width="32.5765765765766" customWidth="1"/>
    <col min="3" max="3" width="41.1441441441441" customWidth="1"/>
    <col min="4" max="4" width="21.7117117117117" customWidth="1"/>
    <col min="5" max="5" width="35.2792792792793" customWidth="1"/>
    <col min="6" max="6" width="7.71171171171171" customWidth="1"/>
    <col min="7" max="7" width="11.1441441441441" customWidth="1"/>
    <col min="8" max="8" width="13.2792792792793" customWidth="1"/>
    <col min="9" max="18" width="20" customWidth="1"/>
    <col min="19" max="19" width="19.8468468468468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105"/>
      <c r="C2" s="105"/>
      <c r="R2" s="3"/>
      <c r="S2" s="3" t="s">
        <v>405</v>
      </c>
    </row>
    <row r="3" ht="41.25" customHeight="1" spans="1:19">
      <c r="A3" s="91" t="str">
        <f>"2025"&amp;"年部门政府采购预算表"</f>
        <v>2025年部门政府采购预算表</v>
      </c>
      <c r="B3" s="82"/>
      <c r="C3" s="82"/>
      <c r="D3" s="4"/>
      <c r="E3" s="4"/>
      <c r="F3" s="4"/>
      <c r="G3" s="4"/>
      <c r="H3" s="4"/>
      <c r="I3" s="4"/>
      <c r="J3" s="4"/>
      <c r="K3" s="4"/>
      <c r="L3" s="4"/>
      <c r="M3" s="82"/>
      <c r="N3" s="4"/>
      <c r="O3" s="4"/>
      <c r="P3" s="82"/>
      <c r="Q3" s="4"/>
      <c r="R3" s="82"/>
      <c r="S3" s="82"/>
    </row>
    <row r="4" ht="18.75" customHeight="1" spans="1:19">
      <c r="A4" s="88" t="str">
        <f>"单位名称："&amp;"昆明市五华区丰宁街道社区卫生服务中心"</f>
        <v>单位名称：昆明市五华区丰宁街道社区卫生服务中心</v>
      </c>
      <c r="B4" s="107"/>
      <c r="C4" s="107"/>
      <c r="D4" s="7"/>
      <c r="E4" s="7"/>
      <c r="F4" s="7"/>
      <c r="G4" s="7"/>
      <c r="H4" s="7"/>
      <c r="I4" s="7"/>
      <c r="J4" s="7"/>
      <c r="K4" s="7"/>
      <c r="L4" s="7"/>
      <c r="R4" s="8"/>
      <c r="S4" s="146" t="s">
        <v>1</v>
      </c>
    </row>
    <row r="5" ht="15.75" customHeight="1" spans="1:19">
      <c r="A5" s="10" t="s">
        <v>177</v>
      </c>
      <c r="B5" s="108" t="s">
        <v>178</v>
      </c>
      <c r="C5" s="108" t="s">
        <v>406</v>
      </c>
      <c r="D5" s="109" t="s">
        <v>407</v>
      </c>
      <c r="E5" s="109" t="s">
        <v>408</v>
      </c>
      <c r="F5" s="109" t="s">
        <v>409</v>
      </c>
      <c r="G5" s="109" t="s">
        <v>410</v>
      </c>
      <c r="H5" s="109" t="s">
        <v>411</v>
      </c>
      <c r="I5" s="120" t="s">
        <v>185</v>
      </c>
      <c r="J5" s="120"/>
      <c r="K5" s="120"/>
      <c r="L5" s="120"/>
      <c r="M5" s="121"/>
      <c r="N5" s="120"/>
      <c r="O5" s="120"/>
      <c r="P5" s="130"/>
      <c r="Q5" s="120"/>
      <c r="R5" s="121"/>
      <c r="S5" s="94"/>
    </row>
    <row r="6" ht="17.25" customHeight="1" spans="1:19">
      <c r="A6" s="15"/>
      <c r="B6" s="110"/>
      <c r="C6" s="110"/>
      <c r="D6" s="111"/>
      <c r="E6" s="111"/>
      <c r="F6" s="111"/>
      <c r="G6" s="111"/>
      <c r="H6" s="111"/>
      <c r="I6" s="111" t="s">
        <v>55</v>
      </c>
      <c r="J6" s="111" t="s">
        <v>58</v>
      </c>
      <c r="K6" s="111" t="s">
        <v>412</v>
      </c>
      <c r="L6" s="111" t="s">
        <v>413</v>
      </c>
      <c r="M6" s="122" t="s">
        <v>414</v>
      </c>
      <c r="N6" s="123" t="s">
        <v>415</v>
      </c>
      <c r="O6" s="123"/>
      <c r="P6" s="131"/>
      <c r="Q6" s="123"/>
      <c r="R6" s="132"/>
      <c r="S6" s="112"/>
    </row>
    <row r="7" ht="54" customHeight="1" spans="1:19">
      <c r="A7" s="18"/>
      <c r="B7" s="112"/>
      <c r="C7" s="112"/>
      <c r="D7" s="113"/>
      <c r="E7" s="113"/>
      <c r="F7" s="113"/>
      <c r="G7" s="113"/>
      <c r="H7" s="113"/>
      <c r="I7" s="113"/>
      <c r="J7" s="113" t="s">
        <v>57</v>
      </c>
      <c r="K7" s="113"/>
      <c r="L7" s="113"/>
      <c r="M7" s="124"/>
      <c r="N7" s="113" t="s">
        <v>57</v>
      </c>
      <c r="O7" s="113" t="s">
        <v>64</v>
      </c>
      <c r="P7" s="112" t="s">
        <v>65</v>
      </c>
      <c r="Q7" s="113" t="s">
        <v>66</v>
      </c>
      <c r="R7" s="124" t="s">
        <v>67</v>
      </c>
      <c r="S7" s="112" t="s">
        <v>68</v>
      </c>
    </row>
    <row r="8" ht="18" customHeight="1" spans="1:19">
      <c r="A8" s="133">
        <v>1</v>
      </c>
      <c r="B8" s="133" t="s">
        <v>82</v>
      </c>
      <c r="C8" s="134">
        <v>3</v>
      </c>
      <c r="D8" s="134">
        <v>4</v>
      </c>
      <c r="E8" s="133">
        <v>5</v>
      </c>
      <c r="F8" s="133">
        <v>6</v>
      </c>
      <c r="G8" s="133">
        <v>7</v>
      </c>
      <c r="H8" s="133">
        <v>8</v>
      </c>
      <c r="I8" s="133">
        <v>9</v>
      </c>
      <c r="J8" s="133">
        <v>10</v>
      </c>
      <c r="K8" s="133">
        <v>11</v>
      </c>
      <c r="L8" s="133">
        <v>12</v>
      </c>
      <c r="M8" s="133">
        <v>13</v>
      </c>
      <c r="N8" s="133">
        <v>14</v>
      </c>
      <c r="O8" s="133">
        <v>15</v>
      </c>
      <c r="P8" s="133">
        <v>16</v>
      </c>
      <c r="Q8" s="133">
        <v>17</v>
      </c>
      <c r="R8" s="133">
        <v>18</v>
      </c>
      <c r="S8" s="133">
        <v>19</v>
      </c>
    </row>
    <row r="9" ht="21" customHeight="1" spans="1:19">
      <c r="A9" s="135" t="s">
        <v>195</v>
      </c>
      <c r="B9" s="136" t="s">
        <v>69</v>
      </c>
      <c r="C9" s="136" t="s">
        <v>245</v>
      </c>
      <c r="D9" s="137" t="s">
        <v>416</v>
      </c>
      <c r="E9" s="137" t="s">
        <v>417</v>
      </c>
      <c r="F9" s="137" t="s">
        <v>362</v>
      </c>
      <c r="G9" s="138">
        <v>1</v>
      </c>
      <c r="H9" s="139">
        <v>628950</v>
      </c>
      <c r="I9" s="139">
        <v>628950</v>
      </c>
      <c r="J9" s="139"/>
      <c r="K9" s="139"/>
      <c r="L9" s="139"/>
      <c r="M9" s="139"/>
      <c r="N9" s="139">
        <v>628950</v>
      </c>
      <c r="O9" s="139">
        <v>628950</v>
      </c>
      <c r="P9" s="139"/>
      <c r="Q9" s="139"/>
      <c r="R9" s="139"/>
      <c r="S9" s="139"/>
    </row>
    <row r="10" ht="21" customHeight="1" spans="1:19">
      <c r="A10" s="140" t="s">
        <v>167</v>
      </c>
      <c r="B10" s="141"/>
      <c r="C10" s="141"/>
      <c r="D10" s="142"/>
      <c r="E10" s="142"/>
      <c r="F10" s="142"/>
      <c r="G10" s="143"/>
      <c r="H10" s="139"/>
      <c r="I10" s="139"/>
      <c r="J10" s="139"/>
      <c r="K10" s="139"/>
      <c r="L10" s="139"/>
      <c r="M10" s="139"/>
      <c r="N10" s="139"/>
      <c r="O10" s="139"/>
      <c r="P10" s="139"/>
      <c r="Q10" s="139"/>
      <c r="R10" s="139"/>
      <c r="S10" s="139"/>
    </row>
    <row r="11" ht="21" customHeight="1" spans="1:19">
      <c r="A11" s="88" t="s">
        <v>418</v>
      </c>
      <c r="B11" s="5"/>
      <c r="C11" s="5"/>
      <c r="D11" s="88"/>
      <c r="E11" s="88"/>
      <c r="F11" s="88"/>
      <c r="G11" s="144"/>
      <c r="H11" s="145"/>
      <c r="I11" s="145"/>
      <c r="J11" s="145"/>
      <c r="K11" s="145"/>
      <c r="L11" s="145"/>
      <c r="M11" s="145"/>
      <c r="N11" s="145"/>
      <c r="O11" s="145"/>
      <c r="P11" s="145"/>
      <c r="Q11" s="145"/>
      <c r="R11" s="145"/>
      <c r="S11" s="145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topLeftCell="L1" workbookViewId="0">
      <pane ySplit="1" topLeftCell="A2" activePane="bottomLeft" state="frozen"/>
      <selection/>
      <selection pane="bottomLeft" activeCell="Q23" sqref="Q23"/>
    </sheetView>
  </sheetViews>
  <sheetFormatPr defaultColWidth="9.14414414414414" defaultRowHeight="14.25" customHeight="1"/>
  <cols>
    <col min="1" max="5" width="39.1441441441441" customWidth="1"/>
    <col min="6" max="6" width="27.5765765765766" customWidth="1"/>
    <col min="7" max="7" width="28.5765765765766" customWidth="1"/>
    <col min="8" max="8" width="28.1441441441441" customWidth="1"/>
    <col min="9" max="9" width="39.1441441441441" customWidth="1"/>
    <col min="10" max="18" width="20.4234234234234" customWidth="1"/>
    <col min="19" max="20" width="20.279279279279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104"/>
      <c r="B2" s="105"/>
      <c r="C2" s="105"/>
      <c r="D2" s="105"/>
      <c r="E2" s="105"/>
      <c r="F2" s="105"/>
      <c r="G2" s="105"/>
      <c r="H2" s="104"/>
      <c r="I2" s="104"/>
      <c r="J2" s="104"/>
      <c r="K2" s="104"/>
      <c r="L2" s="104"/>
      <c r="M2" s="104"/>
      <c r="N2" s="118"/>
      <c r="O2" s="104"/>
      <c r="P2" s="104"/>
      <c r="Q2" s="105"/>
      <c r="R2" s="104"/>
      <c r="S2" s="128"/>
      <c r="T2" s="128" t="s">
        <v>419</v>
      </c>
    </row>
    <row r="3" ht="41.25" customHeight="1" spans="1:20">
      <c r="A3" s="91" t="str">
        <f>"2025"&amp;"年部门政府购买服务预算表"</f>
        <v>2025年部门政府购买服务预算表</v>
      </c>
      <c r="B3" s="82"/>
      <c r="C3" s="82"/>
      <c r="D3" s="82"/>
      <c r="E3" s="82"/>
      <c r="F3" s="82"/>
      <c r="G3" s="82"/>
      <c r="H3" s="106"/>
      <c r="I3" s="106"/>
      <c r="J3" s="106"/>
      <c r="K3" s="106"/>
      <c r="L3" s="106"/>
      <c r="M3" s="106"/>
      <c r="N3" s="119"/>
      <c r="O3" s="106"/>
      <c r="P3" s="106"/>
      <c r="Q3" s="82"/>
      <c r="R3" s="106"/>
      <c r="S3" s="119"/>
      <c r="T3" s="82"/>
    </row>
    <row r="4" ht="22.5" customHeight="1" spans="1:20">
      <c r="A4" s="89" t="str">
        <f>"单位名称："&amp;"昆明市五华区丰宁街道社区卫生服务中心"</f>
        <v>单位名称：昆明市五华区丰宁街道社区卫生服务中心</v>
      </c>
      <c r="B4" s="107"/>
      <c r="C4" s="107"/>
      <c r="D4" s="107"/>
      <c r="E4" s="107"/>
      <c r="F4" s="107"/>
      <c r="G4" s="107"/>
      <c r="H4" s="92"/>
      <c r="I4" s="92"/>
      <c r="J4" s="92"/>
      <c r="K4" s="92"/>
      <c r="L4" s="92"/>
      <c r="M4" s="92"/>
      <c r="N4" s="118"/>
      <c r="O4" s="104"/>
      <c r="P4" s="104"/>
      <c r="Q4" s="105"/>
      <c r="R4" s="104"/>
      <c r="S4" s="129"/>
      <c r="T4" s="128" t="s">
        <v>1</v>
      </c>
    </row>
    <row r="5" ht="24" customHeight="1" spans="1:20">
      <c r="A5" s="10" t="s">
        <v>177</v>
      </c>
      <c r="B5" s="108" t="s">
        <v>178</v>
      </c>
      <c r="C5" s="108" t="s">
        <v>406</v>
      </c>
      <c r="D5" s="108" t="s">
        <v>420</v>
      </c>
      <c r="E5" s="108" t="s">
        <v>421</v>
      </c>
      <c r="F5" s="108" t="s">
        <v>422</v>
      </c>
      <c r="G5" s="108" t="s">
        <v>423</v>
      </c>
      <c r="H5" s="109" t="s">
        <v>424</v>
      </c>
      <c r="I5" s="109" t="s">
        <v>425</v>
      </c>
      <c r="J5" s="120" t="s">
        <v>185</v>
      </c>
      <c r="K5" s="120"/>
      <c r="L5" s="120"/>
      <c r="M5" s="120"/>
      <c r="N5" s="121"/>
      <c r="O5" s="120"/>
      <c r="P5" s="120"/>
      <c r="Q5" s="130"/>
      <c r="R5" s="120"/>
      <c r="S5" s="121"/>
      <c r="T5" s="94"/>
    </row>
    <row r="6" ht="24" customHeight="1" spans="1:20">
      <c r="A6" s="15"/>
      <c r="B6" s="110"/>
      <c r="C6" s="110"/>
      <c r="D6" s="110"/>
      <c r="E6" s="110"/>
      <c r="F6" s="110"/>
      <c r="G6" s="110"/>
      <c r="H6" s="111"/>
      <c r="I6" s="111"/>
      <c r="J6" s="111" t="s">
        <v>55</v>
      </c>
      <c r="K6" s="111" t="s">
        <v>58</v>
      </c>
      <c r="L6" s="111" t="s">
        <v>412</v>
      </c>
      <c r="M6" s="111" t="s">
        <v>413</v>
      </c>
      <c r="N6" s="122" t="s">
        <v>414</v>
      </c>
      <c r="O6" s="123" t="s">
        <v>415</v>
      </c>
      <c r="P6" s="123"/>
      <c r="Q6" s="131"/>
      <c r="R6" s="123"/>
      <c r="S6" s="132"/>
      <c r="T6" s="112"/>
    </row>
    <row r="7" ht="54" customHeight="1" spans="1:20">
      <c r="A7" s="18"/>
      <c r="B7" s="112"/>
      <c r="C7" s="112"/>
      <c r="D7" s="112"/>
      <c r="E7" s="112"/>
      <c r="F7" s="112"/>
      <c r="G7" s="112"/>
      <c r="H7" s="113"/>
      <c r="I7" s="113"/>
      <c r="J7" s="113"/>
      <c r="K7" s="113" t="s">
        <v>57</v>
      </c>
      <c r="L7" s="113"/>
      <c r="M7" s="113"/>
      <c r="N7" s="124"/>
      <c r="O7" s="113" t="s">
        <v>57</v>
      </c>
      <c r="P7" s="113" t="s">
        <v>64</v>
      </c>
      <c r="Q7" s="112" t="s">
        <v>65</v>
      </c>
      <c r="R7" s="113" t="s">
        <v>66</v>
      </c>
      <c r="S7" s="124" t="s">
        <v>67</v>
      </c>
      <c r="T7" s="112" t="s">
        <v>68</v>
      </c>
    </row>
    <row r="8" ht="21" customHeight="1" spans="1:20">
      <c r="A8" s="19">
        <v>1</v>
      </c>
      <c r="B8" s="112">
        <v>2</v>
      </c>
      <c r="C8" s="19">
        <v>3</v>
      </c>
      <c r="D8" s="19">
        <v>4</v>
      </c>
      <c r="E8" s="112">
        <v>5</v>
      </c>
      <c r="F8" s="19">
        <v>6</v>
      </c>
      <c r="G8" s="19">
        <v>7</v>
      </c>
      <c r="H8" s="112">
        <v>8</v>
      </c>
      <c r="I8" s="19">
        <v>9</v>
      </c>
      <c r="J8" s="19">
        <v>10</v>
      </c>
      <c r="K8" s="112">
        <v>11</v>
      </c>
      <c r="L8" s="19">
        <v>12</v>
      </c>
      <c r="M8" s="19">
        <v>13</v>
      </c>
      <c r="N8" s="112">
        <v>14</v>
      </c>
      <c r="O8" s="19">
        <v>15</v>
      </c>
      <c r="P8" s="19">
        <v>16</v>
      </c>
      <c r="Q8" s="112">
        <v>17</v>
      </c>
      <c r="R8" s="19">
        <v>18</v>
      </c>
      <c r="S8" s="19">
        <v>19</v>
      </c>
      <c r="T8" s="19">
        <v>20</v>
      </c>
    </row>
    <row r="9" ht="21" customHeight="1" spans="1:20">
      <c r="A9" s="114"/>
      <c r="B9" s="114"/>
      <c r="C9" s="114"/>
      <c r="D9" s="114"/>
      <c r="E9" s="114"/>
      <c r="F9" s="114"/>
      <c r="G9" s="114"/>
      <c r="H9" s="114"/>
      <c r="I9" s="114"/>
      <c r="J9" s="114"/>
      <c r="K9" s="114"/>
      <c r="L9" s="114"/>
      <c r="M9" s="114"/>
      <c r="N9" s="114"/>
      <c r="O9" s="114"/>
      <c r="P9" s="114"/>
      <c r="Q9" s="114"/>
      <c r="R9" s="114"/>
      <c r="S9" s="114"/>
      <c r="T9" s="114"/>
    </row>
    <row r="10" ht="21" customHeight="1" spans="1:20">
      <c r="A10" s="115" t="s">
        <v>167</v>
      </c>
      <c r="B10" s="116"/>
      <c r="C10" s="116"/>
      <c r="D10" s="116"/>
      <c r="E10" s="116"/>
      <c r="F10" s="116"/>
      <c r="G10" s="116"/>
      <c r="H10" s="117"/>
      <c r="I10" s="125"/>
      <c r="J10" s="126"/>
      <c r="K10" s="126"/>
      <c r="L10" s="126"/>
      <c r="M10" s="126"/>
      <c r="N10" s="126"/>
      <c r="O10" s="126"/>
      <c r="P10" s="126"/>
      <c r="Q10" s="126"/>
      <c r="R10" s="126"/>
      <c r="S10" s="126"/>
      <c r="T10" s="126"/>
    </row>
    <row r="11" ht="21" customHeight="1" spans="1:20">
      <c r="A11" s="88" t="s">
        <v>426</v>
      </c>
      <c r="B11" s="5"/>
      <c r="C11" s="5"/>
      <c r="D11" s="5"/>
      <c r="E11" s="5"/>
      <c r="F11" s="5"/>
      <c r="G11" s="5"/>
      <c r="H11" s="89"/>
      <c r="I11" s="89"/>
      <c r="J11" s="127"/>
      <c r="K11" s="127"/>
      <c r="L11" s="127"/>
      <c r="M11" s="127"/>
      <c r="N11" s="127"/>
      <c r="O11" s="127"/>
      <c r="P11" s="127"/>
      <c r="Q11" s="127"/>
      <c r="R11" s="127"/>
      <c r="S11" s="127"/>
      <c r="T11" s="127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9"/>
  <sheetViews>
    <sheetView showZeros="0" workbookViewId="0">
      <pane ySplit="1" topLeftCell="A3" activePane="bottomLeft" state="frozen"/>
      <selection/>
      <selection pane="bottomLeft" activeCell="C14" sqref="C14"/>
    </sheetView>
  </sheetViews>
  <sheetFormatPr defaultColWidth="9.14414414414414" defaultRowHeight="14.25" customHeight="1" outlineLevelCol="4"/>
  <cols>
    <col min="1" max="1" width="37.7117117117117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90"/>
      <c r="E2" s="3" t="s">
        <v>427</v>
      </c>
    </row>
    <row r="3" ht="41.25" customHeight="1" spans="1:5">
      <c r="A3" s="91" t="str">
        <f>"2025"&amp;"年区对下转移支付预算表"</f>
        <v>2025年区对下转移支付预算表</v>
      </c>
      <c r="B3" s="4"/>
      <c r="C3" s="4"/>
      <c r="D3" s="4"/>
      <c r="E3" s="82"/>
    </row>
    <row r="4" ht="18" customHeight="1" spans="1:5">
      <c r="A4" s="89" t="str">
        <f>"单位名称："&amp;"昆明市五华区丰宁街道社区卫生服务中心"</f>
        <v>单位名称：昆明市五华区丰宁街道社区卫生服务中心</v>
      </c>
      <c r="B4" s="92"/>
      <c r="C4" s="92"/>
      <c r="D4" s="93"/>
      <c r="E4" s="8" t="s">
        <v>1</v>
      </c>
    </row>
    <row r="5" ht="19.5" customHeight="1" spans="1:5">
      <c r="A5" s="26" t="s">
        <v>428</v>
      </c>
      <c r="B5" s="11" t="s">
        <v>185</v>
      </c>
      <c r="C5" s="12"/>
      <c r="D5" s="12"/>
      <c r="E5" s="94"/>
    </row>
    <row r="6" ht="40.5" customHeight="1" spans="1:5">
      <c r="A6" s="19"/>
      <c r="B6" s="27" t="s">
        <v>55</v>
      </c>
      <c r="C6" s="10" t="s">
        <v>58</v>
      </c>
      <c r="D6" s="95" t="s">
        <v>412</v>
      </c>
      <c r="E6" s="96" t="s">
        <v>429</v>
      </c>
    </row>
    <row r="7" ht="19.5" customHeight="1" spans="1:5">
      <c r="A7" s="97">
        <v>1</v>
      </c>
      <c r="B7" s="97">
        <v>2</v>
      </c>
      <c r="C7" s="97">
        <v>3</v>
      </c>
      <c r="D7" s="98">
        <v>4</v>
      </c>
      <c r="E7" s="99">
        <v>5</v>
      </c>
    </row>
    <row r="8" ht="19.5" customHeight="1" spans="1:5">
      <c r="A8" s="100"/>
      <c r="B8" s="101"/>
      <c r="C8" s="101"/>
      <c r="D8" s="101"/>
      <c r="E8" s="101"/>
    </row>
    <row r="9" ht="19.5" customHeight="1" spans="1:5">
      <c r="A9" s="102" t="s">
        <v>430</v>
      </c>
      <c r="B9" s="103"/>
      <c r="C9" s="103"/>
      <c r="D9" s="103"/>
      <c r="E9" s="103"/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C18" sqref="C18:C19"/>
    </sheetView>
  </sheetViews>
  <sheetFormatPr defaultColWidth="9.14414414414414" defaultRowHeight="12" customHeight="1" outlineLevelRow="7"/>
  <cols>
    <col min="1" max="1" width="34.2792792792793" customWidth="1"/>
    <col min="2" max="2" width="29" customWidth="1"/>
    <col min="3" max="5" width="23.5765765765766" customWidth="1"/>
    <col min="6" max="6" width="11.2792792792793" customWidth="1"/>
    <col min="7" max="7" width="25.1441441441441" customWidth="1"/>
    <col min="8" max="8" width="15.5765765765766" customWidth="1"/>
    <col min="9" max="9" width="13.4234234234234" customWidth="1"/>
    <col min="10" max="10" width="18.8468468468468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431</v>
      </c>
    </row>
    <row r="3" ht="41.25" customHeight="1" spans="1:10">
      <c r="A3" s="81" t="str">
        <f>"2025"&amp;"年市对下转移支付绩效目标表"</f>
        <v>2025年市对下转移支付绩效目标表</v>
      </c>
      <c r="B3" s="4"/>
      <c r="C3" s="4"/>
      <c r="D3" s="4"/>
      <c r="E3" s="4"/>
      <c r="F3" s="82"/>
      <c r="G3" s="4"/>
      <c r="H3" s="82"/>
      <c r="I3" s="82"/>
      <c r="J3" s="4"/>
    </row>
    <row r="4" ht="17.25" customHeight="1" spans="1:1">
      <c r="A4" s="5" t="str">
        <f>"单位名称："&amp;"昆明市五华区丰宁街道社区卫生服务中心"</f>
        <v>单位名称：昆明市五华区丰宁街道社区卫生服务中心</v>
      </c>
    </row>
    <row r="5" ht="44.25" customHeight="1" spans="1:10">
      <c r="A5" s="83" t="s">
        <v>428</v>
      </c>
      <c r="B5" s="83" t="s">
        <v>249</v>
      </c>
      <c r="C5" s="83" t="s">
        <v>250</v>
      </c>
      <c r="D5" s="83" t="s">
        <v>251</v>
      </c>
      <c r="E5" s="83" t="s">
        <v>252</v>
      </c>
      <c r="F5" s="84" t="s">
        <v>253</v>
      </c>
      <c r="G5" s="83" t="s">
        <v>254</v>
      </c>
      <c r="H5" s="84" t="s">
        <v>255</v>
      </c>
      <c r="I5" s="84" t="s">
        <v>256</v>
      </c>
      <c r="J5" s="83" t="s">
        <v>257</v>
      </c>
    </row>
    <row r="6" ht="17" customHeight="1" spans="1:10">
      <c r="A6" s="83">
        <v>1</v>
      </c>
      <c r="B6" s="83">
        <v>2</v>
      </c>
      <c r="C6" s="83">
        <v>3</v>
      </c>
      <c r="D6" s="83">
        <v>4</v>
      </c>
      <c r="E6" s="83">
        <v>5</v>
      </c>
      <c r="F6" s="84">
        <v>6</v>
      </c>
      <c r="G6" s="83">
        <v>7</v>
      </c>
      <c r="H6" s="84">
        <v>8</v>
      </c>
      <c r="I6" s="84">
        <v>9</v>
      </c>
      <c r="J6" s="83">
        <v>10</v>
      </c>
    </row>
    <row r="7" ht="19" customHeight="1" spans="1:10">
      <c r="A7" s="33"/>
      <c r="B7" s="85"/>
      <c r="C7" s="85"/>
      <c r="D7" s="85"/>
      <c r="E7" s="86"/>
      <c r="F7" s="87"/>
      <c r="G7" s="86"/>
      <c r="H7" s="87"/>
      <c r="I7" s="87"/>
      <c r="J7" s="86"/>
    </row>
    <row r="8" ht="19" customHeight="1" spans="1:10">
      <c r="A8" s="88" t="s">
        <v>432</v>
      </c>
      <c r="B8" s="36"/>
      <c r="C8" s="36"/>
      <c r="D8" s="36"/>
      <c r="E8" s="89"/>
      <c r="F8" s="36"/>
      <c r="G8" s="89"/>
      <c r="H8" s="36"/>
      <c r="I8" s="36"/>
      <c r="J8" s="89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47"/>
  <sheetViews>
    <sheetView showZeros="0" tabSelected="1" workbookViewId="0">
      <pane ySplit="1" topLeftCell="A2" activePane="bottomLeft" state="frozen"/>
      <selection/>
      <selection pane="bottomLeft" activeCell="L10" sqref="L10"/>
    </sheetView>
  </sheetViews>
  <sheetFormatPr defaultColWidth="10.4234234234234" defaultRowHeight="14.25" customHeight="1"/>
  <cols>
    <col min="1" max="2" width="33.7117117117117" customWidth="1"/>
    <col min="3" max="3" width="9.95495495495495" customWidth="1"/>
    <col min="4" max="4" width="27.7207207207207" customWidth="1"/>
    <col min="5" max="5" width="21.3873873873874" customWidth="1"/>
    <col min="6" max="6" width="11.8108108108108" customWidth="1"/>
    <col min="7" max="7" width="12.1171171171171" customWidth="1"/>
    <col min="8" max="9" width="26.2792792792793" style="42" customWidth="1"/>
  </cols>
  <sheetData>
    <row r="1" customHeight="1" spans="1:9">
      <c r="A1" s="1"/>
      <c r="B1" s="1"/>
      <c r="C1" s="1"/>
      <c r="D1" s="1"/>
      <c r="E1" s="1"/>
      <c r="F1" s="1"/>
      <c r="G1" s="1"/>
      <c r="H1" s="43"/>
      <c r="I1" s="43"/>
    </row>
    <row r="2" customHeight="1" spans="1:9">
      <c r="A2" s="44" t="s">
        <v>433</v>
      </c>
      <c r="B2" s="45"/>
      <c r="C2" s="45"/>
      <c r="D2" s="46"/>
      <c r="E2" s="46"/>
      <c r="F2" s="46"/>
      <c r="G2" s="45"/>
      <c r="H2" s="47"/>
      <c r="I2" s="76"/>
    </row>
    <row r="3" ht="41.25" customHeight="1" spans="1:9">
      <c r="A3" s="48" t="str">
        <f>"2025"&amp;"年新增资产配置预算表"</f>
        <v>2025年新增资产配置预算表</v>
      </c>
      <c r="B3" s="49"/>
      <c r="C3" s="49"/>
      <c r="D3" s="50"/>
      <c r="E3" s="50"/>
      <c r="F3" s="50"/>
      <c r="G3" s="49"/>
      <c r="H3" s="51"/>
      <c r="I3" s="77"/>
    </row>
    <row r="4" customHeight="1" spans="1:9">
      <c r="A4" s="36" t="str">
        <f>"单位名称："&amp;"昆明市五华区丰宁街道社区卫生服务中心"</f>
        <v>单位名称：昆明市五华区丰宁街道社区卫生服务中心</v>
      </c>
      <c r="B4" s="52"/>
      <c r="C4" s="52"/>
      <c r="D4" s="53"/>
      <c r="F4" s="50"/>
      <c r="G4" s="49"/>
      <c r="H4" s="51"/>
      <c r="I4" s="78" t="s">
        <v>1</v>
      </c>
    </row>
    <row r="5" ht="28.5" customHeight="1" spans="1:9">
      <c r="A5" s="54" t="s">
        <v>177</v>
      </c>
      <c r="B5" s="55" t="s">
        <v>178</v>
      </c>
      <c r="C5" s="56" t="s">
        <v>434</v>
      </c>
      <c r="D5" s="54" t="s">
        <v>435</v>
      </c>
      <c r="E5" s="54" t="s">
        <v>436</v>
      </c>
      <c r="F5" s="54" t="s">
        <v>437</v>
      </c>
      <c r="G5" s="55" t="s">
        <v>438</v>
      </c>
      <c r="H5" s="57"/>
      <c r="I5" s="79"/>
    </row>
    <row r="6" ht="21" customHeight="1" spans="1:9">
      <c r="A6" s="56"/>
      <c r="B6" s="58"/>
      <c r="C6" s="58"/>
      <c r="D6" s="59"/>
      <c r="E6" s="58"/>
      <c r="F6" s="58"/>
      <c r="G6" s="55" t="s">
        <v>410</v>
      </c>
      <c r="H6" s="60" t="s">
        <v>439</v>
      </c>
      <c r="I6" s="60" t="s">
        <v>440</v>
      </c>
    </row>
    <row r="7" ht="17.25" customHeight="1" spans="1:9">
      <c r="A7" s="61" t="s">
        <v>81</v>
      </c>
      <c r="B7" s="62">
        <v>2</v>
      </c>
      <c r="C7" s="63">
        <v>3</v>
      </c>
      <c r="D7" s="61">
        <v>4</v>
      </c>
      <c r="E7" s="64">
        <v>5</v>
      </c>
      <c r="F7" s="61">
        <v>6</v>
      </c>
      <c r="G7" s="63">
        <v>7</v>
      </c>
      <c r="H7" s="63">
        <v>8</v>
      </c>
      <c r="I7" s="63">
        <v>9</v>
      </c>
    </row>
    <row r="8" ht="17.25" customHeight="1" spans="1:9">
      <c r="A8" s="61" t="s">
        <v>195</v>
      </c>
      <c r="B8" s="62" t="s">
        <v>69</v>
      </c>
      <c r="C8" s="63" t="s">
        <v>441</v>
      </c>
      <c r="D8" s="61" t="s">
        <v>442</v>
      </c>
      <c r="E8" s="64" t="s">
        <v>417</v>
      </c>
      <c r="F8" s="61" t="s">
        <v>443</v>
      </c>
      <c r="G8" s="63">
        <v>2</v>
      </c>
      <c r="H8" s="65">
        <v>12000</v>
      </c>
      <c r="I8" s="80">
        <v>24000</v>
      </c>
    </row>
    <row r="9" ht="17.25" customHeight="1" spans="1:9">
      <c r="A9" s="61" t="s">
        <v>195</v>
      </c>
      <c r="B9" s="62" t="s">
        <v>69</v>
      </c>
      <c r="C9" s="63" t="s">
        <v>441</v>
      </c>
      <c r="D9" s="61" t="s">
        <v>442</v>
      </c>
      <c r="E9" s="64" t="s">
        <v>417</v>
      </c>
      <c r="F9" s="61" t="s">
        <v>443</v>
      </c>
      <c r="G9" s="63">
        <v>3</v>
      </c>
      <c r="H9" s="65">
        <v>11000</v>
      </c>
      <c r="I9" s="80">
        <v>33000</v>
      </c>
    </row>
    <row r="10" ht="17.25" customHeight="1" spans="1:9">
      <c r="A10" s="61" t="s">
        <v>195</v>
      </c>
      <c r="B10" s="62" t="s">
        <v>69</v>
      </c>
      <c r="C10" s="63" t="s">
        <v>441</v>
      </c>
      <c r="D10" s="61" t="s">
        <v>442</v>
      </c>
      <c r="E10" s="64" t="s">
        <v>417</v>
      </c>
      <c r="F10" s="61" t="s">
        <v>444</v>
      </c>
      <c r="G10" s="63">
        <v>5</v>
      </c>
      <c r="H10" s="65">
        <v>800</v>
      </c>
      <c r="I10" s="80">
        <v>4000</v>
      </c>
    </row>
    <row r="11" ht="17.25" customHeight="1" spans="1:9">
      <c r="A11" s="61" t="s">
        <v>195</v>
      </c>
      <c r="B11" s="62" t="s">
        <v>69</v>
      </c>
      <c r="C11" s="63" t="s">
        <v>441</v>
      </c>
      <c r="D11" s="61" t="s">
        <v>442</v>
      </c>
      <c r="E11" s="64" t="s">
        <v>417</v>
      </c>
      <c r="F11" s="61" t="s">
        <v>444</v>
      </c>
      <c r="G11" s="63">
        <v>3</v>
      </c>
      <c r="H11" s="65">
        <v>300</v>
      </c>
      <c r="I11" s="80">
        <v>900</v>
      </c>
    </row>
    <row r="12" ht="17.25" customHeight="1" spans="1:9">
      <c r="A12" s="61" t="s">
        <v>195</v>
      </c>
      <c r="B12" s="62" t="s">
        <v>69</v>
      </c>
      <c r="C12" s="63" t="s">
        <v>441</v>
      </c>
      <c r="D12" s="61" t="s">
        <v>442</v>
      </c>
      <c r="E12" s="64" t="s">
        <v>417</v>
      </c>
      <c r="F12" s="61" t="s">
        <v>443</v>
      </c>
      <c r="G12" s="63">
        <v>2</v>
      </c>
      <c r="H12" s="65">
        <v>4000</v>
      </c>
      <c r="I12" s="80">
        <v>8000</v>
      </c>
    </row>
    <row r="13" ht="17.25" customHeight="1" spans="1:9">
      <c r="A13" s="61" t="s">
        <v>195</v>
      </c>
      <c r="B13" s="62" t="s">
        <v>69</v>
      </c>
      <c r="C13" s="63" t="s">
        <v>441</v>
      </c>
      <c r="D13" s="61" t="s">
        <v>442</v>
      </c>
      <c r="E13" s="64" t="s">
        <v>417</v>
      </c>
      <c r="F13" s="61" t="s">
        <v>445</v>
      </c>
      <c r="G13" s="63">
        <v>2</v>
      </c>
      <c r="H13" s="65">
        <v>600</v>
      </c>
      <c r="I13" s="80">
        <v>1200</v>
      </c>
    </row>
    <row r="14" ht="17.25" customHeight="1" spans="1:9">
      <c r="A14" s="61" t="s">
        <v>195</v>
      </c>
      <c r="B14" s="62" t="s">
        <v>69</v>
      </c>
      <c r="C14" s="63" t="s">
        <v>441</v>
      </c>
      <c r="D14" s="61" t="s">
        <v>442</v>
      </c>
      <c r="E14" s="64" t="s">
        <v>417</v>
      </c>
      <c r="F14" s="61" t="s">
        <v>443</v>
      </c>
      <c r="G14" s="63">
        <v>3</v>
      </c>
      <c r="H14" s="65">
        <v>500</v>
      </c>
      <c r="I14" s="80">
        <v>1500</v>
      </c>
    </row>
    <row r="15" ht="17.25" customHeight="1" spans="1:9">
      <c r="A15" s="61" t="s">
        <v>195</v>
      </c>
      <c r="B15" s="62" t="s">
        <v>69</v>
      </c>
      <c r="C15" s="63" t="s">
        <v>441</v>
      </c>
      <c r="D15" s="61" t="s">
        <v>442</v>
      </c>
      <c r="E15" s="64" t="s">
        <v>417</v>
      </c>
      <c r="F15" s="61" t="s">
        <v>445</v>
      </c>
      <c r="G15" s="63">
        <v>10</v>
      </c>
      <c r="H15" s="65">
        <v>2500</v>
      </c>
      <c r="I15" s="80">
        <v>25000</v>
      </c>
    </row>
    <row r="16" ht="17.25" customHeight="1" spans="1:9">
      <c r="A16" s="61" t="s">
        <v>195</v>
      </c>
      <c r="B16" s="62" t="s">
        <v>69</v>
      </c>
      <c r="C16" s="63" t="s">
        <v>441</v>
      </c>
      <c r="D16" s="61" t="s">
        <v>442</v>
      </c>
      <c r="E16" s="64" t="s">
        <v>417</v>
      </c>
      <c r="F16" s="61" t="s">
        <v>443</v>
      </c>
      <c r="G16" s="63">
        <v>1</v>
      </c>
      <c r="H16" s="65">
        <v>3500</v>
      </c>
      <c r="I16" s="80">
        <v>3500</v>
      </c>
    </row>
    <row r="17" ht="17.25" customHeight="1" spans="1:9">
      <c r="A17" s="61" t="s">
        <v>195</v>
      </c>
      <c r="B17" s="62" t="s">
        <v>69</v>
      </c>
      <c r="C17" s="63" t="s">
        <v>441</v>
      </c>
      <c r="D17" s="61" t="s">
        <v>442</v>
      </c>
      <c r="E17" s="64" t="s">
        <v>417</v>
      </c>
      <c r="F17" s="61" t="s">
        <v>443</v>
      </c>
      <c r="G17" s="63">
        <v>1</v>
      </c>
      <c r="H17" s="65">
        <v>5000</v>
      </c>
      <c r="I17" s="80">
        <v>5000</v>
      </c>
    </row>
    <row r="18" ht="17.25" customHeight="1" spans="1:9">
      <c r="A18" s="61" t="s">
        <v>195</v>
      </c>
      <c r="B18" s="62" t="s">
        <v>69</v>
      </c>
      <c r="C18" s="63" t="s">
        <v>441</v>
      </c>
      <c r="D18" s="61" t="s">
        <v>442</v>
      </c>
      <c r="E18" s="64" t="s">
        <v>417</v>
      </c>
      <c r="F18" s="61" t="s">
        <v>443</v>
      </c>
      <c r="G18" s="63">
        <v>2</v>
      </c>
      <c r="H18" s="65">
        <v>9000</v>
      </c>
      <c r="I18" s="80">
        <v>18000</v>
      </c>
    </row>
    <row r="19" ht="17.25" customHeight="1" spans="1:9">
      <c r="A19" s="61" t="s">
        <v>195</v>
      </c>
      <c r="B19" s="62" t="s">
        <v>69</v>
      </c>
      <c r="C19" s="63" t="s">
        <v>441</v>
      </c>
      <c r="D19" s="61" t="s">
        <v>442</v>
      </c>
      <c r="E19" s="64" t="s">
        <v>417</v>
      </c>
      <c r="F19" s="61" t="s">
        <v>445</v>
      </c>
      <c r="G19" s="63">
        <v>5</v>
      </c>
      <c r="H19" s="65">
        <v>1000</v>
      </c>
      <c r="I19" s="80">
        <v>5000</v>
      </c>
    </row>
    <row r="20" ht="17.25" customHeight="1" spans="1:9">
      <c r="A20" s="61" t="s">
        <v>195</v>
      </c>
      <c r="B20" s="62" t="s">
        <v>69</v>
      </c>
      <c r="C20" s="63" t="s">
        <v>441</v>
      </c>
      <c r="D20" s="61" t="s">
        <v>442</v>
      </c>
      <c r="E20" s="64" t="s">
        <v>417</v>
      </c>
      <c r="F20" s="61" t="s">
        <v>443</v>
      </c>
      <c r="G20" s="63">
        <v>1</v>
      </c>
      <c r="H20" s="65">
        <v>5000</v>
      </c>
      <c r="I20" s="80">
        <v>5000</v>
      </c>
    </row>
    <row r="21" ht="17.25" customHeight="1" spans="1:9">
      <c r="A21" s="61" t="s">
        <v>195</v>
      </c>
      <c r="B21" s="62" t="s">
        <v>69</v>
      </c>
      <c r="C21" s="63" t="s">
        <v>441</v>
      </c>
      <c r="D21" s="61" t="s">
        <v>442</v>
      </c>
      <c r="E21" s="64" t="s">
        <v>417</v>
      </c>
      <c r="F21" s="61" t="s">
        <v>443</v>
      </c>
      <c r="G21" s="63">
        <v>3</v>
      </c>
      <c r="H21" s="65">
        <v>2000</v>
      </c>
      <c r="I21" s="80">
        <v>6000</v>
      </c>
    </row>
    <row r="22" ht="17.25" customHeight="1" spans="1:9">
      <c r="A22" s="61" t="s">
        <v>195</v>
      </c>
      <c r="B22" s="62" t="s">
        <v>69</v>
      </c>
      <c r="C22" s="63" t="s">
        <v>441</v>
      </c>
      <c r="D22" s="61" t="s">
        <v>442</v>
      </c>
      <c r="E22" s="64" t="s">
        <v>417</v>
      </c>
      <c r="F22" s="61" t="s">
        <v>443</v>
      </c>
      <c r="G22" s="63">
        <v>1</v>
      </c>
      <c r="H22" s="65">
        <v>5000</v>
      </c>
      <c r="I22" s="80">
        <v>5000</v>
      </c>
    </row>
    <row r="23" ht="17.25" customHeight="1" spans="1:9">
      <c r="A23" s="61" t="s">
        <v>195</v>
      </c>
      <c r="B23" s="62" t="s">
        <v>69</v>
      </c>
      <c r="C23" s="63" t="s">
        <v>441</v>
      </c>
      <c r="D23" s="61" t="s">
        <v>442</v>
      </c>
      <c r="E23" s="64" t="s">
        <v>417</v>
      </c>
      <c r="F23" s="61" t="s">
        <v>444</v>
      </c>
      <c r="G23" s="63">
        <v>2</v>
      </c>
      <c r="H23" s="65">
        <v>5000</v>
      </c>
      <c r="I23" s="80">
        <v>10000</v>
      </c>
    </row>
    <row r="24" ht="17.25" customHeight="1" spans="1:9">
      <c r="A24" s="61" t="s">
        <v>195</v>
      </c>
      <c r="B24" s="62" t="s">
        <v>69</v>
      </c>
      <c r="C24" s="63" t="s">
        <v>441</v>
      </c>
      <c r="D24" s="61" t="s">
        <v>442</v>
      </c>
      <c r="E24" s="64" t="s">
        <v>417</v>
      </c>
      <c r="F24" s="61" t="s">
        <v>443</v>
      </c>
      <c r="G24" s="63">
        <v>1</v>
      </c>
      <c r="H24" s="65">
        <v>5000</v>
      </c>
      <c r="I24" s="80">
        <v>5000</v>
      </c>
    </row>
    <row r="25" ht="17.25" customHeight="1" spans="1:9">
      <c r="A25" s="61" t="s">
        <v>195</v>
      </c>
      <c r="B25" s="62" t="s">
        <v>69</v>
      </c>
      <c r="C25" s="63" t="s">
        <v>441</v>
      </c>
      <c r="D25" s="61" t="s">
        <v>442</v>
      </c>
      <c r="E25" s="64" t="s">
        <v>417</v>
      </c>
      <c r="F25" s="61" t="s">
        <v>446</v>
      </c>
      <c r="G25" s="63">
        <v>2</v>
      </c>
      <c r="H25" s="65">
        <v>35000</v>
      </c>
      <c r="I25" s="80">
        <v>70000</v>
      </c>
    </row>
    <row r="26" ht="17.25" customHeight="1" spans="1:9">
      <c r="A26" s="61" t="s">
        <v>195</v>
      </c>
      <c r="B26" s="62" t="s">
        <v>69</v>
      </c>
      <c r="C26" s="63" t="s">
        <v>441</v>
      </c>
      <c r="D26" s="61" t="s">
        <v>442</v>
      </c>
      <c r="E26" s="64" t="s">
        <v>417</v>
      </c>
      <c r="F26" s="61" t="s">
        <v>443</v>
      </c>
      <c r="G26" s="63">
        <v>3</v>
      </c>
      <c r="H26" s="65">
        <v>9000</v>
      </c>
      <c r="I26" s="80">
        <v>27000</v>
      </c>
    </row>
    <row r="27" ht="17.25" customHeight="1" spans="1:9">
      <c r="A27" s="61" t="s">
        <v>195</v>
      </c>
      <c r="B27" s="62" t="s">
        <v>69</v>
      </c>
      <c r="C27" s="63" t="s">
        <v>441</v>
      </c>
      <c r="D27" s="61" t="s">
        <v>442</v>
      </c>
      <c r="E27" s="64" t="s">
        <v>417</v>
      </c>
      <c r="F27" s="61" t="s">
        <v>443</v>
      </c>
      <c r="G27" s="63">
        <v>2</v>
      </c>
      <c r="H27" s="65">
        <v>1250</v>
      </c>
      <c r="I27" s="80">
        <v>2500</v>
      </c>
    </row>
    <row r="28" ht="17.25" customHeight="1" spans="1:9">
      <c r="A28" s="61" t="s">
        <v>195</v>
      </c>
      <c r="B28" s="62" t="s">
        <v>69</v>
      </c>
      <c r="C28" s="63" t="s">
        <v>441</v>
      </c>
      <c r="D28" s="61" t="s">
        <v>442</v>
      </c>
      <c r="E28" s="64" t="s">
        <v>417</v>
      </c>
      <c r="F28" s="61" t="s">
        <v>445</v>
      </c>
      <c r="G28" s="63">
        <v>3</v>
      </c>
      <c r="H28" s="65">
        <v>600</v>
      </c>
      <c r="I28" s="80">
        <v>1800</v>
      </c>
    </row>
    <row r="29" ht="17.25" customHeight="1" spans="1:9">
      <c r="A29" s="61" t="s">
        <v>195</v>
      </c>
      <c r="B29" s="62" t="s">
        <v>69</v>
      </c>
      <c r="C29" s="63" t="s">
        <v>441</v>
      </c>
      <c r="D29" s="61" t="s">
        <v>442</v>
      </c>
      <c r="E29" s="64" t="s">
        <v>417</v>
      </c>
      <c r="F29" s="61" t="s">
        <v>445</v>
      </c>
      <c r="G29" s="63">
        <v>15</v>
      </c>
      <c r="H29" s="65">
        <v>90</v>
      </c>
      <c r="I29" s="80">
        <v>1350</v>
      </c>
    </row>
    <row r="30" ht="17.25" customHeight="1" spans="1:9">
      <c r="A30" s="61" t="s">
        <v>195</v>
      </c>
      <c r="B30" s="62" t="s">
        <v>69</v>
      </c>
      <c r="C30" s="63" t="s">
        <v>441</v>
      </c>
      <c r="D30" s="61" t="s">
        <v>442</v>
      </c>
      <c r="E30" s="64" t="s">
        <v>417</v>
      </c>
      <c r="F30" s="61" t="s">
        <v>443</v>
      </c>
      <c r="G30" s="63">
        <v>2</v>
      </c>
      <c r="H30" s="65">
        <v>3500</v>
      </c>
      <c r="I30" s="80">
        <v>7000</v>
      </c>
    </row>
    <row r="31" ht="17.25" customHeight="1" spans="1:9">
      <c r="A31" s="61" t="s">
        <v>195</v>
      </c>
      <c r="B31" s="62" t="s">
        <v>69</v>
      </c>
      <c r="C31" s="63" t="s">
        <v>441</v>
      </c>
      <c r="D31" s="61" t="s">
        <v>442</v>
      </c>
      <c r="E31" s="64" t="s">
        <v>417</v>
      </c>
      <c r="F31" s="61" t="s">
        <v>443</v>
      </c>
      <c r="G31" s="63">
        <v>2</v>
      </c>
      <c r="H31" s="65">
        <v>60000</v>
      </c>
      <c r="I31" s="80">
        <v>120000</v>
      </c>
    </row>
    <row r="32" ht="17.25" customHeight="1" spans="1:9">
      <c r="A32" s="61" t="s">
        <v>195</v>
      </c>
      <c r="B32" s="62" t="s">
        <v>69</v>
      </c>
      <c r="C32" s="63" t="s">
        <v>441</v>
      </c>
      <c r="D32" s="61" t="s">
        <v>442</v>
      </c>
      <c r="E32" s="64" t="s">
        <v>417</v>
      </c>
      <c r="F32" s="61" t="s">
        <v>443</v>
      </c>
      <c r="G32" s="63">
        <v>3</v>
      </c>
      <c r="H32" s="65">
        <v>6000</v>
      </c>
      <c r="I32" s="80">
        <v>18000</v>
      </c>
    </row>
    <row r="33" ht="17.25" customHeight="1" spans="1:9">
      <c r="A33" s="61" t="s">
        <v>195</v>
      </c>
      <c r="B33" s="62" t="s">
        <v>69</v>
      </c>
      <c r="C33" s="63" t="s">
        <v>441</v>
      </c>
      <c r="D33" s="61" t="s">
        <v>442</v>
      </c>
      <c r="E33" s="64" t="s">
        <v>417</v>
      </c>
      <c r="F33" s="61" t="s">
        <v>445</v>
      </c>
      <c r="G33" s="63">
        <v>1</v>
      </c>
      <c r="H33" s="65">
        <v>1000</v>
      </c>
      <c r="I33" s="80">
        <v>1000</v>
      </c>
    </row>
    <row r="34" ht="17.25" customHeight="1" spans="1:9">
      <c r="A34" s="61" t="s">
        <v>195</v>
      </c>
      <c r="B34" s="62" t="s">
        <v>69</v>
      </c>
      <c r="C34" s="63" t="s">
        <v>441</v>
      </c>
      <c r="D34" s="61" t="s">
        <v>442</v>
      </c>
      <c r="E34" s="64" t="s">
        <v>417</v>
      </c>
      <c r="F34" s="61" t="s">
        <v>443</v>
      </c>
      <c r="G34" s="63">
        <v>3</v>
      </c>
      <c r="H34" s="65">
        <v>40000</v>
      </c>
      <c r="I34" s="80">
        <v>120000</v>
      </c>
    </row>
    <row r="35" ht="17.25" customHeight="1" spans="1:9">
      <c r="A35" s="61" t="s">
        <v>195</v>
      </c>
      <c r="B35" s="62" t="s">
        <v>69</v>
      </c>
      <c r="C35" s="63" t="s">
        <v>441</v>
      </c>
      <c r="D35" s="61" t="s">
        <v>442</v>
      </c>
      <c r="E35" s="64" t="s">
        <v>417</v>
      </c>
      <c r="F35" s="61" t="s">
        <v>443</v>
      </c>
      <c r="G35" s="63">
        <v>2</v>
      </c>
      <c r="H35" s="65">
        <v>2500</v>
      </c>
      <c r="I35" s="80">
        <v>5000</v>
      </c>
    </row>
    <row r="36" ht="17.25" customHeight="1" spans="1:9">
      <c r="A36" s="61" t="s">
        <v>195</v>
      </c>
      <c r="B36" s="62" t="s">
        <v>69</v>
      </c>
      <c r="C36" s="63" t="s">
        <v>441</v>
      </c>
      <c r="D36" s="61" t="s">
        <v>442</v>
      </c>
      <c r="E36" s="64" t="s">
        <v>417</v>
      </c>
      <c r="F36" s="61" t="s">
        <v>443</v>
      </c>
      <c r="G36" s="63">
        <v>2</v>
      </c>
      <c r="H36" s="65">
        <v>4500</v>
      </c>
      <c r="I36" s="80">
        <v>9000</v>
      </c>
    </row>
    <row r="37" ht="17.25" customHeight="1" spans="1:9">
      <c r="A37" s="61" t="s">
        <v>195</v>
      </c>
      <c r="B37" s="62" t="s">
        <v>69</v>
      </c>
      <c r="C37" s="63" t="s">
        <v>441</v>
      </c>
      <c r="D37" s="61" t="s">
        <v>442</v>
      </c>
      <c r="E37" s="64" t="s">
        <v>417</v>
      </c>
      <c r="F37" s="61" t="s">
        <v>443</v>
      </c>
      <c r="G37" s="63">
        <v>2</v>
      </c>
      <c r="H37" s="65">
        <v>9000</v>
      </c>
      <c r="I37" s="80">
        <v>18000</v>
      </c>
    </row>
    <row r="38" ht="17.25" customHeight="1" spans="1:9">
      <c r="A38" s="61" t="s">
        <v>195</v>
      </c>
      <c r="B38" s="62" t="s">
        <v>69</v>
      </c>
      <c r="C38" s="63" t="s">
        <v>441</v>
      </c>
      <c r="D38" s="61" t="s">
        <v>442</v>
      </c>
      <c r="E38" s="64" t="s">
        <v>417</v>
      </c>
      <c r="F38" s="61" t="s">
        <v>443</v>
      </c>
      <c r="G38" s="63">
        <v>2</v>
      </c>
      <c r="H38" s="65">
        <v>10000</v>
      </c>
      <c r="I38" s="80">
        <v>20000</v>
      </c>
    </row>
    <row r="39" ht="17.25" customHeight="1" spans="1:9">
      <c r="A39" s="61" t="s">
        <v>195</v>
      </c>
      <c r="B39" s="62" t="s">
        <v>69</v>
      </c>
      <c r="C39" s="63" t="s">
        <v>441</v>
      </c>
      <c r="D39" s="61" t="s">
        <v>442</v>
      </c>
      <c r="E39" s="64" t="s">
        <v>417</v>
      </c>
      <c r="F39" s="61" t="s">
        <v>443</v>
      </c>
      <c r="G39" s="63">
        <v>2</v>
      </c>
      <c r="H39" s="65">
        <v>4500</v>
      </c>
      <c r="I39" s="80">
        <v>9000</v>
      </c>
    </row>
    <row r="40" ht="17.25" customHeight="1" spans="1:9">
      <c r="A40" s="61" t="s">
        <v>195</v>
      </c>
      <c r="B40" s="62" t="s">
        <v>69</v>
      </c>
      <c r="C40" s="63" t="s">
        <v>441</v>
      </c>
      <c r="D40" s="61" t="s">
        <v>442</v>
      </c>
      <c r="E40" s="64" t="s">
        <v>417</v>
      </c>
      <c r="F40" s="61" t="s">
        <v>446</v>
      </c>
      <c r="G40" s="63">
        <v>3</v>
      </c>
      <c r="H40" s="65">
        <v>8000</v>
      </c>
      <c r="I40" s="80">
        <v>24000</v>
      </c>
    </row>
    <row r="41" ht="17.25" customHeight="1" spans="1:9">
      <c r="A41" s="61" t="s">
        <v>195</v>
      </c>
      <c r="B41" s="62" t="s">
        <v>69</v>
      </c>
      <c r="C41" s="63" t="s">
        <v>441</v>
      </c>
      <c r="D41" s="61" t="s">
        <v>442</v>
      </c>
      <c r="E41" s="64" t="s">
        <v>417</v>
      </c>
      <c r="F41" s="61" t="s">
        <v>444</v>
      </c>
      <c r="G41" s="63">
        <v>4</v>
      </c>
      <c r="H41" s="65">
        <v>300</v>
      </c>
      <c r="I41" s="80">
        <v>1200</v>
      </c>
    </row>
    <row r="42" ht="17.25" customHeight="1" spans="1:9">
      <c r="A42" s="61" t="s">
        <v>195</v>
      </c>
      <c r="B42" s="62" t="s">
        <v>69</v>
      </c>
      <c r="C42" s="63" t="s">
        <v>441</v>
      </c>
      <c r="D42" s="61" t="s">
        <v>442</v>
      </c>
      <c r="E42" s="64" t="s">
        <v>417</v>
      </c>
      <c r="F42" s="61" t="s">
        <v>443</v>
      </c>
      <c r="G42" s="63">
        <v>1</v>
      </c>
      <c r="H42" s="65">
        <v>14000</v>
      </c>
      <c r="I42" s="80">
        <v>14000</v>
      </c>
    </row>
    <row r="43" ht="17.25" customHeight="1" spans="1:9">
      <c r="A43" s="61"/>
      <c r="B43" s="62"/>
      <c r="C43" s="63"/>
      <c r="D43" s="61"/>
      <c r="E43" s="64"/>
      <c r="F43" s="61"/>
      <c r="G43" s="63"/>
      <c r="H43" s="65"/>
      <c r="I43" s="80"/>
    </row>
    <row r="44" ht="17.25" customHeight="1" spans="1:9">
      <c r="A44" s="61"/>
      <c r="B44" s="62"/>
      <c r="C44" s="63"/>
      <c r="D44" s="61"/>
      <c r="E44" s="64"/>
      <c r="F44" s="61"/>
      <c r="G44" s="63"/>
      <c r="H44" s="65"/>
      <c r="I44" s="80"/>
    </row>
    <row r="45" ht="17.25" customHeight="1" spans="1:9">
      <c r="A45" s="61"/>
      <c r="B45" s="62"/>
      <c r="C45" s="63"/>
      <c r="D45" s="61"/>
      <c r="E45" s="64"/>
      <c r="F45" s="61"/>
      <c r="G45" s="63"/>
      <c r="H45" s="65"/>
      <c r="I45" s="80"/>
    </row>
    <row r="46" ht="19.5" customHeight="1" spans="1:9">
      <c r="A46" s="66"/>
      <c r="B46" s="67"/>
      <c r="C46" s="67"/>
      <c r="D46" s="28"/>
      <c r="E46" s="29"/>
      <c r="F46" s="68"/>
      <c r="G46" s="69"/>
      <c r="H46" s="70"/>
      <c r="I46" s="70"/>
    </row>
    <row r="47" ht="19.5" customHeight="1" spans="1:9">
      <c r="A47" s="71" t="s">
        <v>55</v>
      </c>
      <c r="B47" s="72"/>
      <c r="C47" s="72"/>
      <c r="D47" s="73"/>
      <c r="E47" s="74"/>
      <c r="F47" s="74"/>
      <c r="G47" s="69">
        <f>SUM(G8:G46)</f>
        <v>101</v>
      </c>
      <c r="H47" s="75">
        <f>SUM(H8:H46)</f>
        <v>281440</v>
      </c>
      <c r="I47" s="75">
        <f>SUM(I8:I46)</f>
        <v>628950</v>
      </c>
    </row>
  </sheetData>
  <mergeCells count="11">
    <mergeCell ref="A2:I2"/>
    <mergeCell ref="A3:I3"/>
    <mergeCell ref="A4:C4"/>
    <mergeCell ref="G5:I5"/>
    <mergeCell ref="A47:F47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topLeftCell="C1" workbookViewId="0">
      <pane ySplit="1" topLeftCell="A2" activePane="bottomLeft" state="frozen"/>
      <selection/>
      <selection pane="bottomLeft" activeCell="A11" sqref="A11:K11"/>
    </sheetView>
  </sheetViews>
  <sheetFormatPr defaultColWidth="9.14414414414414" defaultRowHeight="14.25" customHeight="1"/>
  <cols>
    <col min="1" max="1" width="19.2792792792793" customWidth="1"/>
    <col min="2" max="2" width="33.8468468468468" customWidth="1"/>
    <col min="3" max="3" width="23.8468468468468" customWidth="1"/>
    <col min="4" max="4" width="11.1441441441441" customWidth="1"/>
    <col min="5" max="5" width="17.7117117117117" customWidth="1"/>
    <col min="6" max="6" width="9.84684684684685" customWidth="1"/>
    <col min="7" max="7" width="17.7117117117117" customWidth="1"/>
    <col min="8" max="11" width="23.1441441441441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447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tr">
        <f>"单位名称："&amp;"昆明市五华区丰宁街道社区卫生服务中心"</f>
        <v>单位名称：昆明市五华区丰宁街道社区卫生服务中心</v>
      </c>
      <c r="B4" s="6"/>
      <c r="C4" s="6"/>
      <c r="D4" s="6"/>
      <c r="E4" s="6"/>
      <c r="F4" s="6"/>
      <c r="G4" s="6"/>
      <c r="H4" s="7"/>
      <c r="I4" s="7"/>
      <c r="J4" s="7"/>
      <c r="K4" s="8" t="s">
        <v>1</v>
      </c>
    </row>
    <row r="5" ht="21.75" customHeight="1" spans="1:11">
      <c r="A5" s="9" t="s">
        <v>219</v>
      </c>
      <c r="B5" s="9" t="s">
        <v>180</v>
      </c>
      <c r="C5" s="9" t="s">
        <v>220</v>
      </c>
      <c r="D5" s="10" t="s">
        <v>181</v>
      </c>
      <c r="E5" s="10" t="s">
        <v>182</v>
      </c>
      <c r="F5" s="10" t="s">
        <v>221</v>
      </c>
      <c r="G5" s="10" t="s">
        <v>222</v>
      </c>
      <c r="H5" s="26" t="s">
        <v>55</v>
      </c>
      <c r="I5" s="11" t="s">
        <v>448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7"/>
      <c r="I6" s="10" t="s">
        <v>58</v>
      </c>
      <c r="J6" s="10" t="s">
        <v>59</v>
      </c>
      <c r="K6" s="10" t="s">
        <v>60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57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8">
        <v>10</v>
      </c>
      <c r="K8" s="38">
        <v>11</v>
      </c>
    </row>
    <row r="9" ht="18.75" customHeight="1" spans="1:11">
      <c r="A9" s="28"/>
      <c r="B9" s="29"/>
      <c r="C9" s="28"/>
      <c r="D9" s="28"/>
      <c r="E9" s="28"/>
      <c r="F9" s="28"/>
      <c r="G9" s="28"/>
      <c r="H9" s="30"/>
      <c r="I9" s="39"/>
      <c r="J9" s="39"/>
      <c r="K9" s="30"/>
    </row>
    <row r="10" ht="18.75" customHeight="1" spans="1:11">
      <c r="A10" s="31"/>
      <c r="B10" s="29"/>
      <c r="C10" s="29"/>
      <c r="D10" s="29"/>
      <c r="E10" s="29"/>
      <c r="F10" s="29"/>
      <c r="G10" s="29"/>
      <c r="H10" s="22"/>
      <c r="I10" s="22"/>
      <c r="J10" s="22"/>
      <c r="K10" s="30"/>
    </row>
    <row r="11" ht="18.75" customHeight="1" spans="1:11">
      <c r="A11" s="32" t="s">
        <v>167</v>
      </c>
      <c r="B11" s="33"/>
      <c r="C11" s="33"/>
      <c r="D11" s="33"/>
      <c r="E11" s="33"/>
      <c r="F11" s="33"/>
      <c r="G11" s="34"/>
      <c r="H11" s="35"/>
      <c r="I11" s="35"/>
      <c r="J11" s="35"/>
      <c r="K11" s="40"/>
    </row>
    <row r="12" ht="18.75" customHeight="1" spans="1:11">
      <c r="A12" s="5" t="s">
        <v>449</v>
      </c>
      <c r="B12" s="36"/>
      <c r="C12" s="36"/>
      <c r="D12" s="36"/>
      <c r="E12" s="36"/>
      <c r="F12" s="36"/>
      <c r="G12" s="36"/>
      <c r="H12" s="37"/>
      <c r="I12" s="37"/>
      <c r="J12" s="37"/>
      <c r="K12" s="41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workbookViewId="0">
      <pane ySplit="1" topLeftCell="A2" activePane="bottomLeft" state="frozen"/>
      <selection/>
      <selection pane="bottomLeft" activeCell="E26" sqref="E26"/>
    </sheetView>
  </sheetViews>
  <sheetFormatPr defaultColWidth="9.14414414414414" defaultRowHeight="14.25" customHeight="1" outlineLevelCol="6"/>
  <cols>
    <col min="1" max="1" width="35.2792792792793" customWidth="1"/>
    <col min="2" max="2" width="28" customWidth="1"/>
    <col min="3" max="3" width="31.4414414414414" customWidth="1"/>
    <col min="4" max="4" width="28" customWidth="1"/>
    <col min="5" max="7" width="23.8468468468468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450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tr">
        <f>"单位名称："&amp;"昆明市五华区丰宁街道社区卫生服务中心"</f>
        <v>单位名称：昆明市五华区丰宁街道社区卫生服务中心</v>
      </c>
      <c r="B4" s="6"/>
      <c r="C4" s="6"/>
      <c r="D4" s="6"/>
      <c r="E4" s="7"/>
      <c r="F4" s="7"/>
      <c r="G4" s="8" t="s">
        <v>1</v>
      </c>
    </row>
    <row r="5" ht="21.75" customHeight="1" spans="1:7">
      <c r="A5" s="9" t="s">
        <v>220</v>
      </c>
      <c r="B5" s="9" t="s">
        <v>219</v>
      </c>
      <c r="C5" s="9" t="s">
        <v>180</v>
      </c>
      <c r="D5" s="10" t="s">
        <v>451</v>
      </c>
      <c r="E5" s="11" t="s">
        <v>58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57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5" customHeight="1" spans="1:7">
      <c r="A9" s="21" t="s">
        <v>69</v>
      </c>
      <c r="B9" s="21" t="s">
        <v>452</v>
      </c>
      <c r="C9" s="21" t="s">
        <v>453</v>
      </c>
      <c r="D9" s="21" t="s">
        <v>454</v>
      </c>
      <c r="E9" s="22">
        <v>6394.35</v>
      </c>
      <c r="F9" s="22">
        <v>6394.35</v>
      </c>
      <c r="G9" s="22">
        <v>6394.35</v>
      </c>
    </row>
    <row r="10" ht="15" customHeight="1" spans="1:7">
      <c r="A10" s="21" t="s">
        <v>69</v>
      </c>
      <c r="B10" s="21" t="s">
        <v>230</v>
      </c>
      <c r="C10" s="21" t="s">
        <v>455</v>
      </c>
      <c r="D10" s="21" t="s">
        <v>454</v>
      </c>
      <c r="E10" s="22">
        <v>55000</v>
      </c>
      <c r="F10" s="22">
        <v>55000</v>
      </c>
      <c r="G10" s="22">
        <v>55000</v>
      </c>
    </row>
    <row r="11" ht="15" customHeight="1" spans="1:7">
      <c r="A11" s="21" t="s">
        <v>69</v>
      </c>
      <c r="B11" s="21" t="s">
        <v>230</v>
      </c>
      <c r="C11" s="21" t="s">
        <v>456</v>
      </c>
      <c r="D11" s="21" t="s">
        <v>454</v>
      </c>
      <c r="E11" s="22">
        <v>2000</v>
      </c>
      <c r="F11" s="22">
        <v>2000</v>
      </c>
      <c r="G11" s="22">
        <v>2000</v>
      </c>
    </row>
    <row r="12" ht="18.75" customHeight="1" spans="1:7">
      <c r="A12" s="23" t="s">
        <v>55</v>
      </c>
      <c r="B12" s="24" t="s">
        <v>457</v>
      </c>
      <c r="C12" s="24"/>
      <c r="D12" s="25"/>
      <c r="E12" s="22">
        <f>SUM(E9:E11)</f>
        <v>63394.35</v>
      </c>
      <c r="F12" s="22">
        <f>SUM(F9:F11)</f>
        <v>63394.35</v>
      </c>
      <c r="G12" s="22">
        <f>SUM(G9:G11)</f>
        <v>63394.35</v>
      </c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4"/>
  <sheetViews>
    <sheetView showGridLines="0" showZeros="0" workbookViewId="0">
      <pane ySplit="1" topLeftCell="A2" activePane="bottomLeft" state="frozen"/>
      <selection/>
      <selection pane="bottomLeft" activeCell="A10" sqref="$A10:$XFD10"/>
    </sheetView>
  </sheetViews>
  <sheetFormatPr defaultColWidth="8.57657657657658" defaultRowHeight="12.75" customHeight="1"/>
  <cols>
    <col min="1" max="1" width="15.8918918918919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198" t="s">
        <v>52</v>
      </c>
    </row>
    <row r="3" ht="41.25" customHeight="1" spans="1:1">
      <c r="A3" s="48" t="str">
        <f>"2025"&amp;"年部门收入预算表"</f>
        <v>2025年部门收入预算表</v>
      </c>
    </row>
    <row r="4" ht="17.25" customHeight="1" spans="1:19">
      <c r="A4" s="36" t="str">
        <f>"单位名称："&amp;"昆明市五华区丰宁街道社区卫生服务中心"</f>
        <v>单位名称：昆明市五华区丰宁街道社区卫生服务中心</v>
      </c>
      <c r="S4" s="53" t="s">
        <v>1</v>
      </c>
    </row>
    <row r="5" ht="21.75" customHeight="1" spans="1:19">
      <c r="A5" s="235" t="s">
        <v>53</v>
      </c>
      <c r="B5" s="236" t="s">
        <v>54</v>
      </c>
      <c r="C5" s="236" t="s">
        <v>55</v>
      </c>
      <c r="D5" s="237" t="s">
        <v>56</v>
      </c>
      <c r="E5" s="237"/>
      <c r="F5" s="237"/>
      <c r="G5" s="237"/>
      <c r="H5" s="237"/>
      <c r="I5" s="246"/>
      <c r="J5" s="237"/>
      <c r="K5" s="237"/>
      <c r="L5" s="237"/>
      <c r="M5" s="237"/>
      <c r="N5" s="247"/>
      <c r="O5" s="237" t="s">
        <v>45</v>
      </c>
      <c r="P5" s="237"/>
      <c r="Q5" s="237"/>
      <c r="R5" s="237"/>
      <c r="S5" s="247"/>
    </row>
    <row r="6" ht="27" customHeight="1" spans="1:19">
      <c r="A6" s="238"/>
      <c r="B6" s="239"/>
      <c r="C6" s="239"/>
      <c r="D6" s="239" t="s">
        <v>57</v>
      </c>
      <c r="E6" s="239" t="s">
        <v>58</v>
      </c>
      <c r="F6" s="239" t="s">
        <v>59</v>
      </c>
      <c r="G6" s="239" t="s">
        <v>60</v>
      </c>
      <c r="H6" s="239" t="s">
        <v>61</v>
      </c>
      <c r="I6" s="248" t="s">
        <v>62</v>
      </c>
      <c r="J6" s="249"/>
      <c r="K6" s="249"/>
      <c r="L6" s="249"/>
      <c r="M6" s="249"/>
      <c r="N6" s="250"/>
      <c r="O6" s="239" t="s">
        <v>57</v>
      </c>
      <c r="P6" s="239" t="s">
        <v>58</v>
      </c>
      <c r="Q6" s="239" t="s">
        <v>59</v>
      </c>
      <c r="R6" s="239" t="s">
        <v>60</v>
      </c>
      <c r="S6" s="239" t="s">
        <v>63</v>
      </c>
    </row>
    <row r="7" ht="30" customHeight="1" spans="1:19">
      <c r="A7" s="240"/>
      <c r="B7" s="241"/>
      <c r="C7" s="143"/>
      <c r="D7" s="143"/>
      <c r="E7" s="143"/>
      <c r="F7" s="143"/>
      <c r="G7" s="143"/>
      <c r="H7" s="143"/>
      <c r="I7" s="251" t="s">
        <v>57</v>
      </c>
      <c r="J7" s="250" t="s">
        <v>64</v>
      </c>
      <c r="K7" s="250" t="s">
        <v>65</v>
      </c>
      <c r="L7" s="250" t="s">
        <v>66</v>
      </c>
      <c r="M7" s="250" t="s">
        <v>67</v>
      </c>
      <c r="N7" s="250" t="s">
        <v>68</v>
      </c>
      <c r="O7" s="252"/>
      <c r="P7" s="252"/>
      <c r="Q7" s="252"/>
      <c r="R7" s="252"/>
      <c r="S7" s="143"/>
    </row>
    <row r="8" ht="15" customHeight="1" spans="1:19">
      <c r="A8" s="242">
        <v>1</v>
      </c>
      <c r="B8" s="242">
        <v>2</v>
      </c>
      <c r="C8" s="242">
        <v>3</v>
      </c>
      <c r="D8" s="242">
        <v>4</v>
      </c>
      <c r="E8" s="242">
        <v>5</v>
      </c>
      <c r="F8" s="242">
        <v>6</v>
      </c>
      <c r="G8" s="242">
        <v>7</v>
      </c>
      <c r="H8" s="242">
        <v>8</v>
      </c>
      <c r="I8" s="251">
        <v>9</v>
      </c>
      <c r="J8" s="242">
        <v>10</v>
      </c>
      <c r="K8" s="242">
        <v>11</v>
      </c>
      <c r="L8" s="242">
        <v>12</v>
      </c>
      <c r="M8" s="242">
        <v>13</v>
      </c>
      <c r="N8" s="242">
        <v>14</v>
      </c>
      <c r="O8" s="242">
        <v>15</v>
      </c>
      <c r="P8" s="242">
        <v>16</v>
      </c>
      <c r="Q8" s="242">
        <v>17</v>
      </c>
      <c r="R8" s="242">
        <v>18</v>
      </c>
      <c r="S8" s="242">
        <v>19</v>
      </c>
    </row>
    <row r="9" ht="18" customHeight="1" spans="1:19">
      <c r="A9" s="243">
        <v>131011</v>
      </c>
      <c r="B9" s="29" t="s">
        <v>69</v>
      </c>
      <c r="C9" s="244">
        <f>D9+I9+O9</f>
        <v>11863241.97</v>
      </c>
      <c r="D9" s="139">
        <f>SUM(E9:H9)</f>
        <v>1994291.97</v>
      </c>
      <c r="E9" s="139">
        <v>1994291.97</v>
      </c>
      <c r="F9" s="139"/>
      <c r="G9" s="139"/>
      <c r="H9" s="139"/>
      <c r="I9" s="244">
        <f>SUM(J9:N9)</f>
        <v>9868950</v>
      </c>
      <c r="J9" s="244">
        <v>9868950</v>
      </c>
      <c r="K9" s="139"/>
      <c r="L9" s="139"/>
      <c r="M9" s="139"/>
      <c r="N9" s="139"/>
      <c r="O9" s="139"/>
      <c r="P9" s="139"/>
      <c r="Q9" s="139"/>
      <c r="R9" s="139"/>
      <c r="S9" s="139"/>
    </row>
    <row r="10" ht="18" customHeight="1" spans="1:19">
      <c r="A10" s="56" t="s">
        <v>55</v>
      </c>
      <c r="B10" s="245"/>
      <c r="C10" s="139">
        <f>SUM(C9:C9)</f>
        <v>11863241.97</v>
      </c>
      <c r="D10" s="139">
        <f t="shared" ref="D10:S10" si="0">SUM(D9:D9)</f>
        <v>1994291.97</v>
      </c>
      <c r="E10" s="139">
        <f t="shared" si="0"/>
        <v>1994291.97</v>
      </c>
      <c r="F10" s="139">
        <f t="shared" si="0"/>
        <v>0</v>
      </c>
      <c r="G10" s="139">
        <f t="shared" si="0"/>
        <v>0</v>
      </c>
      <c r="H10" s="139">
        <f t="shared" si="0"/>
        <v>0</v>
      </c>
      <c r="I10" s="139">
        <f t="shared" si="0"/>
        <v>9868950</v>
      </c>
      <c r="J10" s="139">
        <f t="shared" si="0"/>
        <v>9868950</v>
      </c>
      <c r="K10" s="139">
        <f t="shared" si="0"/>
        <v>0</v>
      </c>
      <c r="L10" s="139">
        <f t="shared" si="0"/>
        <v>0</v>
      </c>
      <c r="M10" s="139">
        <f t="shared" si="0"/>
        <v>0</v>
      </c>
      <c r="N10" s="139">
        <f t="shared" si="0"/>
        <v>0</v>
      </c>
      <c r="O10" s="139">
        <f t="shared" si="0"/>
        <v>0</v>
      </c>
      <c r="P10" s="139">
        <f t="shared" si="0"/>
        <v>0</v>
      </c>
      <c r="Q10" s="139">
        <f t="shared" si="0"/>
        <v>0</v>
      </c>
      <c r="R10" s="139">
        <f t="shared" si="0"/>
        <v>0</v>
      </c>
      <c r="S10" s="139">
        <f t="shared" si="0"/>
        <v>0</v>
      </c>
    </row>
    <row r="14" customHeight="1" spans="3:3">
      <c r="C14">
        <f>'部门财务收支预算总表01-1'!B37-C9</f>
        <v>0</v>
      </c>
    </row>
  </sheetData>
  <mergeCells count="20">
    <mergeCell ref="A2:S2"/>
    <mergeCell ref="A3:S3"/>
    <mergeCell ref="A4:B4"/>
    <mergeCell ref="D5:N5"/>
    <mergeCell ref="O5:S5"/>
    <mergeCell ref="I6:N6"/>
    <mergeCell ref="A10:B10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8"/>
  <sheetViews>
    <sheetView showGridLines="0" showZeros="0" workbookViewId="0">
      <pane xSplit="3" ySplit="7" topLeftCell="D8" activePane="bottomRight" state="frozen"/>
      <selection/>
      <selection pane="topRight"/>
      <selection pane="bottomLeft"/>
      <selection pane="bottomRight" activeCell="A25" sqref="$A25:$XFD28"/>
    </sheetView>
  </sheetViews>
  <sheetFormatPr defaultColWidth="8.57657657657658" defaultRowHeight="12.75" customHeight="1"/>
  <cols>
    <col min="1" max="1" width="14.2792792792793" style="215" customWidth="1"/>
    <col min="2" max="2" width="37.5765765765766" customWidth="1"/>
    <col min="3" max="4" width="24.5765765765766" customWidth="1"/>
    <col min="5" max="6" width="24.5765765765766" style="42" customWidth="1"/>
    <col min="7" max="8" width="24.5765765765766" customWidth="1"/>
    <col min="9" max="9" width="26.7117117117117" customWidth="1"/>
    <col min="10" max="11" width="24.4234234234234" customWidth="1"/>
    <col min="12" max="15" width="24.5765765765766" customWidth="1"/>
  </cols>
  <sheetData>
    <row r="1" customHeight="1" spans="1:15">
      <c r="A1" s="216"/>
      <c r="B1" s="1"/>
      <c r="C1" s="1"/>
      <c r="D1" s="1"/>
      <c r="E1" s="43"/>
      <c r="F1" s="43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197" t="s">
        <v>70</v>
      </c>
    </row>
    <row r="3" ht="41.25" customHeight="1" spans="1:1">
      <c r="A3" s="217" t="str">
        <f>"2025"&amp;"年部门支出预算表"</f>
        <v>2025年部门支出预算表</v>
      </c>
    </row>
    <row r="4" ht="17.25" customHeight="1" spans="1:15">
      <c r="A4" s="36" t="str">
        <f>"单位名称："&amp;"昆明市五华区丰宁街道社区卫生服务中心"</f>
        <v>单位名称：昆明市五华区丰宁街道社区卫生服务中心</v>
      </c>
      <c r="O4" s="53" t="s">
        <v>1</v>
      </c>
    </row>
    <row r="5" ht="27" customHeight="1" spans="1:15">
      <c r="A5" s="218" t="s">
        <v>71</v>
      </c>
      <c r="B5" s="218" t="s">
        <v>72</v>
      </c>
      <c r="C5" s="218" t="s">
        <v>55</v>
      </c>
      <c r="D5" s="219" t="s">
        <v>58</v>
      </c>
      <c r="E5" s="220"/>
      <c r="F5" s="221"/>
      <c r="G5" s="222" t="s">
        <v>59</v>
      </c>
      <c r="H5" s="222" t="s">
        <v>60</v>
      </c>
      <c r="I5" s="222" t="s">
        <v>73</v>
      </c>
      <c r="J5" s="219" t="s">
        <v>62</v>
      </c>
      <c r="K5" s="230"/>
      <c r="L5" s="230"/>
      <c r="M5" s="230"/>
      <c r="N5" s="231"/>
      <c r="O5" s="232"/>
    </row>
    <row r="6" ht="42" customHeight="1" spans="1:15">
      <c r="A6" s="223"/>
      <c r="B6" s="223"/>
      <c r="C6" s="224"/>
      <c r="D6" s="225" t="s">
        <v>57</v>
      </c>
      <c r="E6" s="226" t="s">
        <v>74</v>
      </c>
      <c r="F6" s="226" t="s">
        <v>75</v>
      </c>
      <c r="G6" s="224"/>
      <c r="H6" s="224"/>
      <c r="I6" s="233"/>
      <c r="J6" s="225" t="s">
        <v>57</v>
      </c>
      <c r="K6" s="208" t="s">
        <v>76</v>
      </c>
      <c r="L6" s="208" t="s">
        <v>77</v>
      </c>
      <c r="M6" s="208" t="s">
        <v>78</v>
      </c>
      <c r="N6" s="208" t="s">
        <v>79</v>
      </c>
      <c r="O6" s="208" t="s">
        <v>80</v>
      </c>
    </row>
    <row r="7" ht="18" customHeight="1" spans="1:15">
      <c r="A7" s="61" t="s">
        <v>81</v>
      </c>
      <c r="B7" s="61" t="s">
        <v>82</v>
      </c>
      <c r="C7" s="61" t="s">
        <v>83</v>
      </c>
      <c r="D7" s="68" t="s">
        <v>84</v>
      </c>
      <c r="E7" s="65" t="s">
        <v>85</v>
      </c>
      <c r="F7" s="65" t="s">
        <v>86</v>
      </c>
      <c r="G7" s="68" t="s">
        <v>87</v>
      </c>
      <c r="H7" s="68" t="s">
        <v>88</v>
      </c>
      <c r="I7" s="68" t="s">
        <v>89</v>
      </c>
      <c r="J7" s="68" t="s">
        <v>90</v>
      </c>
      <c r="K7" s="68" t="s">
        <v>91</v>
      </c>
      <c r="L7" s="68" t="s">
        <v>92</v>
      </c>
      <c r="M7" s="68" t="s">
        <v>93</v>
      </c>
      <c r="N7" s="61" t="s">
        <v>94</v>
      </c>
      <c r="O7" s="68" t="s">
        <v>95</v>
      </c>
    </row>
    <row r="8" ht="18" customHeight="1" spans="1:15">
      <c r="A8" s="66" t="s">
        <v>96</v>
      </c>
      <c r="B8" s="61" t="s">
        <v>97</v>
      </c>
      <c r="C8" s="227">
        <f>D8</f>
        <v>52000</v>
      </c>
      <c r="D8" s="65">
        <f>E8+F8</f>
        <v>52000</v>
      </c>
      <c r="E8" s="65"/>
      <c r="F8" s="65">
        <v>52000</v>
      </c>
      <c r="G8" s="68"/>
      <c r="H8" s="68"/>
      <c r="I8" s="68"/>
      <c r="J8" s="68"/>
      <c r="K8" s="68"/>
      <c r="L8" s="68"/>
      <c r="M8" s="68"/>
      <c r="N8" s="61"/>
      <c r="O8" s="68"/>
    </row>
    <row r="9" ht="18" customHeight="1" spans="1:15">
      <c r="A9" s="66" t="s">
        <v>98</v>
      </c>
      <c r="B9" s="61" t="s">
        <v>99</v>
      </c>
      <c r="C9" s="227">
        <f t="shared" ref="C9:C24" si="0">D9</f>
        <v>52000</v>
      </c>
      <c r="D9" s="65">
        <f t="shared" ref="D9:D24" si="1">E9+F9</f>
        <v>52000</v>
      </c>
      <c r="E9" s="65"/>
      <c r="F9" s="65">
        <v>52000</v>
      </c>
      <c r="G9" s="68"/>
      <c r="H9" s="68"/>
      <c r="I9" s="68"/>
      <c r="J9" s="68"/>
      <c r="K9" s="68"/>
      <c r="L9" s="68"/>
      <c r="M9" s="68"/>
      <c r="N9" s="61"/>
      <c r="O9" s="68"/>
    </row>
    <row r="10" ht="18" customHeight="1" spans="1:15">
      <c r="A10" s="66" t="s">
        <v>100</v>
      </c>
      <c r="B10" s="61" t="s">
        <v>99</v>
      </c>
      <c r="C10" s="227">
        <f t="shared" si="0"/>
        <v>52000</v>
      </c>
      <c r="D10" s="65">
        <f t="shared" si="1"/>
        <v>52000</v>
      </c>
      <c r="E10" s="65"/>
      <c r="F10" s="65">
        <v>52000</v>
      </c>
      <c r="G10" s="68"/>
      <c r="H10" s="68"/>
      <c r="I10" s="68"/>
      <c r="J10" s="68"/>
      <c r="K10" s="68"/>
      <c r="L10" s="68"/>
      <c r="M10" s="68"/>
      <c r="N10" s="61"/>
      <c r="O10" s="68"/>
    </row>
    <row r="11" ht="18" customHeight="1" spans="1:15">
      <c r="A11" s="66" t="s">
        <v>101</v>
      </c>
      <c r="B11" s="61" t="s">
        <v>102</v>
      </c>
      <c r="C11" s="227">
        <f t="shared" si="0"/>
        <v>104920.32</v>
      </c>
      <c r="D11" s="65">
        <f t="shared" si="1"/>
        <v>104920.32</v>
      </c>
      <c r="E11" s="65">
        <v>104920.32</v>
      </c>
      <c r="F11" s="65"/>
      <c r="G11" s="68"/>
      <c r="H11" s="68"/>
      <c r="I11" s="68"/>
      <c r="J11" s="68"/>
      <c r="K11" s="68"/>
      <c r="L11" s="68"/>
      <c r="M11" s="68"/>
      <c r="N11" s="61"/>
      <c r="O11" s="68"/>
    </row>
    <row r="12" ht="18" customHeight="1" spans="1:15">
      <c r="A12" s="66" t="s">
        <v>103</v>
      </c>
      <c r="B12" s="61" t="s">
        <v>104</v>
      </c>
      <c r="C12" s="227">
        <f t="shared" si="0"/>
        <v>104920.32</v>
      </c>
      <c r="D12" s="65">
        <f t="shared" si="1"/>
        <v>104920.32</v>
      </c>
      <c r="E12" s="65">
        <v>104920.32</v>
      </c>
      <c r="F12" s="65"/>
      <c r="G12" s="68"/>
      <c r="H12" s="68"/>
      <c r="I12" s="68"/>
      <c r="J12" s="68"/>
      <c r="K12" s="68"/>
      <c r="L12" s="68"/>
      <c r="M12" s="68"/>
      <c r="N12" s="61"/>
      <c r="O12" s="68"/>
    </row>
    <row r="13" ht="18" customHeight="1" spans="1:15">
      <c r="A13" s="66" t="s">
        <v>105</v>
      </c>
      <c r="B13" s="61" t="s">
        <v>106</v>
      </c>
      <c r="C13" s="227">
        <f t="shared" si="0"/>
        <v>104920.32</v>
      </c>
      <c r="D13" s="65">
        <f t="shared" si="1"/>
        <v>104920.32</v>
      </c>
      <c r="E13" s="65">
        <v>104920.32</v>
      </c>
      <c r="F13" s="65"/>
      <c r="G13" s="68"/>
      <c r="H13" s="68"/>
      <c r="I13" s="68"/>
      <c r="J13" s="68"/>
      <c r="K13" s="68"/>
      <c r="L13" s="68"/>
      <c r="M13" s="68"/>
      <c r="N13" s="61"/>
      <c r="O13" s="68"/>
    </row>
    <row r="14" ht="18" customHeight="1" spans="1:15">
      <c r="A14" s="66" t="s">
        <v>107</v>
      </c>
      <c r="B14" s="61" t="s">
        <v>108</v>
      </c>
      <c r="C14" s="228">
        <f>D14+J14</f>
        <v>11586657.65</v>
      </c>
      <c r="D14" s="65">
        <f t="shared" si="1"/>
        <v>1717707.65</v>
      </c>
      <c r="E14" s="65">
        <v>1057707.65</v>
      </c>
      <c r="F14" s="65">
        <v>660000</v>
      </c>
      <c r="G14" s="68"/>
      <c r="H14" s="68"/>
      <c r="I14" s="68"/>
      <c r="J14" s="234">
        <f>SUM(K14:O14)</f>
        <v>9868950</v>
      </c>
      <c r="K14" s="234">
        <f>K15</f>
        <v>9868950</v>
      </c>
      <c r="L14" s="68"/>
      <c r="M14" s="68"/>
      <c r="N14" s="61"/>
      <c r="O14" s="68"/>
    </row>
    <row r="15" ht="18" customHeight="1" spans="1:15">
      <c r="A15" s="66" t="s">
        <v>109</v>
      </c>
      <c r="B15" s="61" t="s">
        <v>110</v>
      </c>
      <c r="C15" s="228">
        <f>D15+J15</f>
        <v>10828567</v>
      </c>
      <c r="D15" s="65">
        <f t="shared" si="1"/>
        <v>959617</v>
      </c>
      <c r="E15" s="65">
        <v>959617</v>
      </c>
      <c r="F15" s="65"/>
      <c r="G15" s="68"/>
      <c r="H15" s="68"/>
      <c r="I15" s="68"/>
      <c r="J15" s="234">
        <f>SUM(K15:O15)</f>
        <v>9868950</v>
      </c>
      <c r="K15" s="234">
        <f>K16</f>
        <v>9868950</v>
      </c>
      <c r="L15" s="68"/>
      <c r="M15" s="68"/>
      <c r="N15" s="61"/>
      <c r="O15" s="68"/>
    </row>
    <row r="16" ht="18" customHeight="1" spans="1:15">
      <c r="A16" s="66" t="s">
        <v>111</v>
      </c>
      <c r="B16" s="61" t="s">
        <v>112</v>
      </c>
      <c r="C16" s="228">
        <f>D16+J16</f>
        <v>10828567</v>
      </c>
      <c r="D16" s="65">
        <f t="shared" si="1"/>
        <v>959617</v>
      </c>
      <c r="E16" s="65">
        <v>959617</v>
      </c>
      <c r="F16" s="65"/>
      <c r="G16" s="68"/>
      <c r="H16" s="68"/>
      <c r="I16" s="68"/>
      <c r="J16" s="234">
        <f>SUM(K16:O16)</f>
        <v>9868950</v>
      </c>
      <c r="K16" s="234">
        <v>9868950</v>
      </c>
      <c r="L16" s="68"/>
      <c r="M16" s="68"/>
      <c r="N16" s="61"/>
      <c r="O16" s="68"/>
    </row>
    <row r="17" ht="18" customHeight="1" spans="1:15">
      <c r="A17" s="66" t="s">
        <v>113</v>
      </c>
      <c r="B17" s="61" t="s">
        <v>114</v>
      </c>
      <c r="C17" s="227">
        <f t="shared" si="0"/>
        <v>660000</v>
      </c>
      <c r="D17" s="65">
        <f t="shared" si="1"/>
        <v>660000</v>
      </c>
      <c r="E17" s="65"/>
      <c r="F17" s="65">
        <v>660000</v>
      </c>
      <c r="G17" s="68"/>
      <c r="H17" s="68"/>
      <c r="I17" s="68"/>
      <c r="J17" s="68"/>
      <c r="K17" s="68"/>
      <c r="L17" s="68"/>
      <c r="M17" s="68"/>
      <c r="N17" s="61"/>
      <c r="O17" s="68"/>
    </row>
    <row r="18" ht="18" customHeight="1" spans="1:15">
      <c r="A18" s="66" t="s">
        <v>115</v>
      </c>
      <c r="B18" s="61" t="s">
        <v>116</v>
      </c>
      <c r="C18" s="227">
        <f t="shared" si="0"/>
        <v>660000</v>
      </c>
      <c r="D18" s="65">
        <f t="shared" si="1"/>
        <v>660000</v>
      </c>
      <c r="E18" s="65"/>
      <c r="F18" s="65">
        <v>660000</v>
      </c>
      <c r="G18" s="68"/>
      <c r="H18" s="68"/>
      <c r="I18" s="68"/>
      <c r="J18" s="68"/>
      <c r="K18" s="68"/>
      <c r="L18" s="68"/>
      <c r="M18" s="68"/>
      <c r="N18" s="61"/>
      <c r="O18" s="68"/>
    </row>
    <row r="19" ht="18" customHeight="1" spans="1:15">
      <c r="A19" s="66" t="s">
        <v>117</v>
      </c>
      <c r="B19" s="61" t="s">
        <v>118</v>
      </c>
      <c r="C19" s="227">
        <f t="shared" si="0"/>
        <v>98090.65</v>
      </c>
      <c r="D19" s="65">
        <f t="shared" si="1"/>
        <v>98090.65</v>
      </c>
      <c r="E19" s="65">
        <v>98090.65</v>
      </c>
      <c r="F19" s="65"/>
      <c r="G19" s="68"/>
      <c r="H19" s="68"/>
      <c r="I19" s="68"/>
      <c r="J19" s="68"/>
      <c r="K19" s="68"/>
      <c r="L19" s="68"/>
      <c r="M19" s="68"/>
      <c r="N19" s="61"/>
      <c r="O19" s="68"/>
    </row>
    <row r="20" ht="18" customHeight="1" spans="1:15">
      <c r="A20" s="66" t="s">
        <v>119</v>
      </c>
      <c r="B20" s="61" t="s">
        <v>120</v>
      </c>
      <c r="C20" s="227">
        <f t="shared" si="0"/>
        <v>96857.01</v>
      </c>
      <c r="D20" s="65">
        <f t="shared" si="1"/>
        <v>96857.01</v>
      </c>
      <c r="E20" s="65">
        <v>96857.01</v>
      </c>
      <c r="F20" s="65"/>
      <c r="G20" s="68"/>
      <c r="H20" s="68"/>
      <c r="I20" s="68"/>
      <c r="J20" s="68"/>
      <c r="K20" s="68"/>
      <c r="L20" s="68"/>
      <c r="M20" s="68"/>
      <c r="N20" s="61"/>
      <c r="O20" s="68"/>
    </row>
    <row r="21" ht="18" customHeight="1" spans="1:15">
      <c r="A21" s="66" t="s">
        <v>121</v>
      </c>
      <c r="B21" s="61" t="s">
        <v>122</v>
      </c>
      <c r="C21" s="227">
        <f t="shared" si="0"/>
        <v>1233.64</v>
      </c>
      <c r="D21" s="65">
        <f t="shared" si="1"/>
        <v>1233.64</v>
      </c>
      <c r="E21" s="65">
        <v>1233.64</v>
      </c>
      <c r="F21" s="65"/>
      <c r="G21" s="68"/>
      <c r="H21" s="68"/>
      <c r="I21" s="68"/>
      <c r="J21" s="68"/>
      <c r="K21" s="68"/>
      <c r="L21" s="68"/>
      <c r="M21" s="68"/>
      <c r="N21" s="61"/>
      <c r="O21" s="68"/>
    </row>
    <row r="22" ht="18" customHeight="1" spans="1:15">
      <c r="A22" s="66" t="s">
        <v>123</v>
      </c>
      <c r="B22" s="61" t="s">
        <v>124</v>
      </c>
      <c r="C22" s="227">
        <f t="shared" si="0"/>
        <v>119664</v>
      </c>
      <c r="D22" s="65">
        <f t="shared" si="1"/>
        <v>119664</v>
      </c>
      <c r="E22" s="65">
        <v>119664</v>
      </c>
      <c r="F22" s="65"/>
      <c r="G22" s="68"/>
      <c r="H22" s="68"/>
      <c r="I22" s="68"/>
      <c r="J22" s="68"/>
      <c r="K22" s="68"/>
      <c r="L22" s="68"/>
      <c r="M22" s="68"/>
      <c r="N22" s="61"/>
      <c r="O22" s="68"/>
    </row>
    <row r="23" ht="18" customHeight="1" spans="1:15">
      <c r="A23" s="66" t="s">
        <v>125</v>
      </c>
      <c r="B23" s="61" t="s">
        <v>126</v>
      </c>
      <c r="C23" s="227">
        <f t="shared" si="0"/>
        <v>119664</v>
      </c>
      <c r="D23" s="65">
        <f t="shared" si="1"/>
        <v>119664</v>
      </c>
      <c r="E23" s="65">
        <v>119664</v>
      </c>
      <c r="F23" s="65"/>
      <c r="G23" s="68"/>
      <c r="H23" s="68"/>
      <c r="I23" s="68"/>
      <c r="J23" s="68"/>
      <c r="K23" s="68"/>
      <c r="L23" s="68"/>
      <c r="M23" s="68"/>
      <c r="N23" s="61"/>
      <c r="O23" s="68"/>
    </row>
    <row r="24" ht="18" customHeight="1" spans="1:15">
      <c r="A24" s="66" t="s">
        <v>127</v>
      </c>
      <c r="B24" s="61" t="s">
        <v>128</v>
      </c>
      <c r="C24" s="227">
        <f t="shared" si="0"/>
        <v>119664</v>
      </c>
      <c r="D24" s="65">
        <f t="shared" si="1"/>
        <v>119664</v>
      </c>
      <c r="E24" s="65">
        <v>119664</v>
      </c>
      <c r="F24" s="65"/>
      <c r="G24" s="68"/>
      <c r="H24" s="68"/>
      <c r="I24" s="68"/>
      <c r="J24" s="68"/>
      <c r="K24" s="68"/>
      <c r="L24" s="68"/>
      <c r="M24" s="68"/>
      <c r="N24" s="61"/>
      <c r="O24" s="68"/>
    </row>
    <row r="25" ht="21" customHeight="1" spans="1:15">
      <c r="A25" s="229" t="s">
        <v>55</v>
      </c>
      <c r="B25" s="178"/>
      <c r="C25" s="139">
        <f>C8+C11+C14+C22</f>
        <v>11863241.97</v>
      </c>
      <c r="D25" s="139">
        <f t="shared" ref="D25:O25" si="2">D8+D11+D14+D22</f>
        <v>1994291.97</v>
      </c>
      <c r="E25" s="139">
        <f t="shared" si="2"/>
        <v>1282291.97</v>
      </c>
      <c r="F25" s="139">
        <f t="shared" si="2"/>
        <v>712000</v>
      </c>
      <c r="G25" s="139">
        <f t="shared" si="2"/>
        <v>0</v>
      </c>
      <c r="H25" s="139">
        <f t="shared" si="2"/>
        <v>0</v>
      </c>
      <c r="I25" s="139">
        <f t="shared" si="2"/>
        <v>0</v>
      </c>
      <c r="J25" s="139">
        <f t="shared" si="2"/>
        <v>9868950</v>
      </c>
      <c r="K25" s="139">
        <f t="shared" si="2"/>
        <v>9868950</v>
      </c>
      <c r="L25" s="139">
        <f t="shared" si="2"/>
        <v>0</v>
      </c>
      <c r="M25" s="139">
        <f t="shared" si="2"/>
        <v>0</v>
      </c>
      <c r="N25" s="139">
        <f t="shared" si="2"/>
        <v>0</v>
      </c>
      <c r="O25" s="139">
        <f t="shared" si="2"/>
        <v>0</v>
      </c>
    </row>
    <row r="28" customHeight="1" spans="3:3">
      <c r="C28">
        <f>C25-'部门财务收支预算总表01-1'!D37</f>
        <v>0</v>
      </c>
    </row>
  </sheetData>
  <mergeCells count="12">
    <mergeCell ref="A2:O2"/>
    <mergeCell ref="A3:O3"/>
    <mergeCell ref="A4:B4"/>
    <mergeCell ref="D5:F5"/>
    <mergeCell ref="J5:O5"/>
    <mergeCell ref="A25:B25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xSplit="1" ySplit="6" topLeftCell="B29" activePane="bottomRight" state="frozen"/>
      <selection/>
      <selection pane="topRight"/>
      <selection pane="bottomLeft"/>
      <selection pane="bottomRight" activeCell="D16" sqref="D16"/>
    </sheetView>
  </sheetViews>
  <sheetFormatPr defaultColWidth="8.57657657657658" defaultRowHeight="12.75" customHeight="1" outlineLevelCol="3"/>
  <cols>
    <col min="1" max="4" width="35.5765765765766" customWidth="1"/>
  </cols>
  <sheetData>
    <row r="1" customHeight="1" spans="1:4">
      <c r="A1" s="1"/>
      <c r="B1" s="1"/>
      <c r="C1" s="1"/>
      <c r="D1" s="1"/>
    </row>
    <row r="2" ht="15" customHeight="1" spans="1:4">
      <c r="A2" s="49"/>
      <c r="B2" s="53"/>
      <c r="C2" s="53"/>
      <c r="D2" s="53" t="s">
        <v>129</v>
      </c>
    </row>
    <row r="3" ht="41.25" customHeight="1" spans="1:1">
      <c r="A3" s="48" t="str">
        <f>"2025"&amp;"年部门财政拨款收支预算总表"</f>
        <v>2025年部门财政拨款收支预算总表</v>
      </c>
    </row>
    <row r="4" ht="17.25" customHeight="1" spans="1:4">
      <c r="A4" s="36" t="str">
        <f>"单位名称："&amp;"昆明市五华区丰宁街道社区卫生服务中心"</f>
        <v>单位名称：昆明市五华区丰宁街道社区卫生服务中心</v>
      </c>
      <c r="B4" s="207"/>
      <c r="D4" s="53" t="s">
        <v>1</v>
      </c>
    </row>
    <row r="5" ht="17.25" customHeight="1" spans="1:4">
      <c r="A5" s="208" t="s">
        <v>2</v>
      </c>
      <c r="B5" s="209"/>
      <c r="C5" s="208" t="s">
        <v>3</v>
      </c>
      <c r="D5" s="209"/>
    </row>
    <row r="6" ht="18.75" customHeight="1" spans="1:4">
      <c r="A6" s="208" t="s">
        <v>4</v>
      </c>
      <c r="B6" s="208" t="s">
        <v>5</v>
      </c>
      <c r="C6" s="208" t="s">
        <v>6</v>
      </c>
      <c r="D6" s="208" t="s">
        <v>5</v>
      </c>
    </row>
    <row r="7" ht="16.5" customHeight="1" spans="1:4">
      <c r="A7" s="210" t="s">
        <v>130</v>
      </c>
      <c r="B7" s="139">
        <f>SUM(B8:B14)</f>
        <v>1994291.97</v>
      </c>
      <c r="C7" s="210" t="s">
        <v>131</v>
      </c>
      <c r="D7" s="139">
        <f>SUM(D8:D33)</f>
        <v>1994291.97</v>
      </c>
    </row>
    <row r="8" ht="16.5" customHeight="1" spans="1:4">
      <c r="A8" s="210" t="s">
        <v>132</v>
      </c>
      <c r="B8" s="139">
        <v>1994291.97</v>
      </c>
      <c r="C8" s="210" t="s">
        <v>133</v>
      </c>
      <c r="D8" s="139">
        <v>52000</v>
      </c>
    </row>
    <row r="9" ht="16.5" customHeight="1" spans="1:4">
      <c r="A9" s="210" t="s">
        <v>134</v>
      </c>
      <c r="B9" s="139"/>
      <c r="C9" s="210" t="s">
        <v>135</v>
      </c>
      <c r="D9" s="139"/>
    </row>
    <row r="10" ht="16.5" customHeight="1" spans="1:4">
      <c r="A10" s="210" t="s">
        <v>136</v>
      </c>
      <c r="B10" s="139"/>
      <c r="C10" s="210" t="s">
        <v>137</v>
      </c>
      <c r="D10" s="139"/>
    </row>
    <row r="11" ht="16.5" customHeight="1" spans="1:4">
      <c r="A11" s="210" t="s">
        <v>138</v>
      </c>
      <c r="B11" s="139"/>
      <c r="C11" s="210" t="s">
        <v>139</v>
      </c>
      <c r="D11" s="139"/>
    </row>
    <row r="12" ht="16.5" customHeight="1" spans="1:4">
      <c r="A12" s="210" t="s">
        <v>132</v>
      </c>
      <c r="B12" s="139"/>
      <c r="C12" s="210" t="s">
        <v>140</v>
      </c>
      <c r="D12" s="139"/>
    </row>
    <row r="13" ht="16.5" customHeight="1" spans="1:4">
      <c r="A13" s="211" t="s">
        <v>134</v>
      </c>
      <c r="B13" s="139"/>
      <c r="C13" s="175" t="s">
        <v>141</v>
      </c>
      <c r="D13" s="139"/>
    </row>
    <row r="14" ht="16.5" customHeight="1" spans="1:4">
      <c r="A14" s="211" t="s">
        <v>136</v>
      </c>
      <c r="B14" s="139"/>
      <c r="C14" s="175" t="s">
        <v>142</v>
      </c>
      <c r="D14" s="139"/>
    </row>
    <row r="15" ht="16.5" customHeight="1" spans="1:4">
      <c r="A15" s="212"/>
      <c r="B15" s="139"/>
      <c r="C15" s="175" t="s">
        <v>143</v>
      </c>
      <c r="D15" s="139">
        <v>104920.32</v>
      </c>
    </row>
    <row r="16" ht="16.5" customHeight="1" spans="1:4">
      <c r="A16" s="212"/>
      <c r="B16" s="139"/>
      <c r="C16" s="175" t="s">
        <v>144</v>
      </c>
      <c r="D16" s="139">
        <v>1717707.65</v>
      </c>
    </row>
    <row r="17" ht="16.5" customHeight="1" spans="1:4">
      <c r="A17" s="212"/>
      <c r="B17" s="139"/>
      <c r="C17" s="175" t="s">
        <v>145</v>
      </c>
      <c r="D17" s="139"/>
    </row>
    <row r="18" ht="16.5" customHeight="1" spans="1:4">
      <c r="A18" s="212"/>
      <c r="B18" s="139"/>
      <c r="C18" s="175" t="s">
        <v>146</v>
      </c>
      <c r="D18" s="139"/>
    </row>
    <row r="19" ht="16.5" customHeight="1" spans="1:4">
      <c r="A19" s="212"/>
      <c r="B19" s="139"/>
      <c r="C19" s="175" t="s">
        <v>147</v>
      </c>
      <c r="D19" s="139"/>
    </row>
    <row r="20" ht="16.5" customHeight="1" spans="1:4">
      <c r="A20" s="212"/>
      <c r="B20" s="139"/>
      <c r="C20" s="175" t="s">
        <v>148</v>
      </c>
      <c r="D20" s="139"/>
    </row>
    <row r="21" ht="16.5" customHeight="1" spans="1:4">
      <c r="A21" s="212"/>
      <c r="B21" s="139"/>
      <c r="C21" s="175" t="s">
        <v>149</v>
      </c>
      <c r="D21" s="139"/>
    </row>
    <row r="22" ht="16.5" customHeight="1" spans="1:4">
      <c r="A22" s="212"/>
      <c r="B22" s="139"/>
      <c r="C22" s="175" t="s">
        <v>150</v>
      </c>
      <c r="D22" s="139"/>
    </row>
    <row r="23" ht="16.5" customHeight="1" spans="1:4">
      <c r="A23" s="212"/>
      <c r="B23" s="139"/>
      <c r="C23" s="175" t="s">
        <v>151</v>
      </c>
      <c r="D23" s="139"/>
    </row>
    <row r="24" ht="16.5" customHeight="1" spans="1:4">
      <c r="A24" s="212"/>
      <c r="B24" s="139"/>
      <c r="C24" s="175" t="s">
        <v>152</v>
      </c>
      <c r="D24" s="139"/>
    </row>
    <row r="25" ht="16.5" customHeight="1" spans="1:4">
      <c r="A25" s="212"/>
      <c r="B25" s="139"/>
      <c r="C25" s="175" t="s">
        <v>153</v>
      </c>
      <c r="D25" s="139"/>
    </row>
    <row r="26" ht="16.5" customHeight="1" spans="1:4">
      <c r="A26" s="212"/>
      <c r="B26" s="139"/>
      <c r="C26" s="175" t="s">
        <v>154</v>
      </c>
      <c r="D26" s="139">
        <v>119664</v>
      </c>
    </row>
    <row r="27" ht="16.5" customHeight="1" spans="1:4">
      <c r="A27" s="212"/>
      <c r="B27" s="139"/>
      <c r="C27" s="175" t="s">
        <v>155</v>
      </c>
      <c r="D27" s="139"/>
    </row>
    <row r="28" ht="16.5" customHeight="1" spans="1:4">
      <c r="A28" s="212"/>
      <c r="B28" s="139"/>
      <c r="C28" s="175" t="s">
        <v>156</v>
      </c>
      <c r="D28" s="139"/>
    </row>
    <row r="29" ht="16.5" customHeight="1" spans="1:4">
      <c r="A29" s="212"/>
      <c r="B29" s="139"/>
      <c r="C29" s="175" t="s">
        <v>157</v>
      </c>
      <c r="D29" s="139"/>
    </row>
    <row r="30" ht="16.5" customHeight="1" spans="1:4">
      <c r="A30" s="212"/>
      <c r="B30" s="139"/>
      <c r="C30" s="175" t="s">
        <v>158</v>
      </c>
      <c r="D30" s="139"/>
    </row>
    <row r="31" ht="16.5" customHeight="1" spans="1:4">
      <c r="A31" s="212"/>
      <c r="B31" s="139"/>
      <c r="C31" s="175" t="s">
        <v>159</v>
      </c>
      <c r="D31" s="139"/>
    </row>
    <row r="32" ht="16.5" customHeight="1" spans="1:4">
      <c r="A32" s="212"/>
      <c r="B32" s="139"/>
      <c r="C32" s="211" t="s">
        <v>160</v>
      </c>
      <c r="D32" s="139"/>
    </row>
    <row r="33" ht="16.5" customHeight="1" spans="1:4">
      <c r="A33" s="212"/>
      <c r="B33" s="139"/>
      <c r="C33" s="211" t="s">
        <v>161</v>
      </c>
      <c r="D33" s="139"/>
    </row>
    <row r="34" ht="16.5" customHeight="1" spans="1:4">
      <c r="A34" s="212"/>
      <c r="B34" s="139"/>
      <c r="C34" s="28" t="s">
        <v>162</v>
      </c>
      <c r="D34" s="139"/>
    </row>
    <row r="35" ht="15" customHeight="1" spans="1:4">
      <c r="A35" s="213" t="s">
        <v>50</v>
      </c>
      <c r="B35" s="214">
        <f>B7</f>
        <v>1994291.97</v>
      </c>
      <c r="C35" s="213" t="s">
        <v>51</v>
      </c>
      <c r="D35" s="214">
        <f>D7+D34</f>
        <v>1994291.97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5"/>
  <sheetViews>
    <sheetView showZeros="0" workbookViewId="0">
      <pane ySplit="1" topLeftCell="A25" activePane="bottomLeft" state="frozen"/>
      <selection/>
      <selection pane="bottomLeft" activeCell="A25" sqref="$A25:$XFD28"/>
    </sheetView>
  </sheetViews>
  <sheetFormatPr defaultColWidth="9.14414414414414" defaultRowHeight="14.25" customHeight="1" outlineLevelCol="6"/>
  <cols>
    <col min="1" max="1" width="20.1441441441441" customWidth="1"/>
    <col min="2" max="2" width="44" customWidth="1"/>
    <col min="3" max="5" width="24.1441441441441" customWidth="1"/>
    <col min="6" max="6" width="19.7567567567568" customWidth="1"/>
    <col min="7" max="7" width="24.1441441441441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72"/>
      <c r="F2" s="90"/>
      <c r="G2" s="183" t="s">
        <v>163</v>
      </c>
    </row>
    <row r="3" ht="41.25" customHeight="1" spans="1:7">
      <c r="A3" s="152" t="str">
        <f>"2025"&amp;"年一般公共预算支出预算表（按功能科目分类）"</f>
        <v>2025年一般公共预算支出预算表（按功能科目分类）</v>
      </c>
      <c r="B3" s="152"/>
      <c r="C3" s="152"/>
      <c r="D3" s="152"/>
      <c r="E3" s="152"/>
      <c r="F3" s="152"/>
      <c r="G3" s="152"/>
    </row>
    <row r="4" ht="18" customHeight="1" spans="1:7">
      <c r="A4" s="5" t="str">
        <f>"单位名称："&amp;"昆明市五华区丰宁街道社区卫生服务中心"</f>
        <v>单位名称：昆明市五华区丰宁街道社区卫生服务中心</v>
      </c>
      <c r="F4" s="149"/>
      <c r="G4" s="183" t="s">
        <v>1</v>
      </c>
    </row>
    <row r="5" ht="20.25" customHeight="1" spans="1:7">
      <c r="A5" s="201" t="s">
        <v>164</v>
      </c>
      <c r="B5" s="202"/>
      <c r="C5" s="153" t="s">
        <v>55</v>
      </c>
      <c r="D5" s="191" t="s">
        <v>74</v>
      </c>
      <c r="E5" s="12"/>
      <c r="F5" s="13"/>
      <c r="G5" s="180" t="s">
        <v>75</v>
      </c>
    </row>
    <row r="6" ht="20.25" customHeight="1" spans="1:7">
      <c r="A6" s="203" t="s">
        <v>71</v>
      </c>
      <c r="B6" s="203" t="s">
        <v>72</v>
      </c>
      <c r="C6" s="19"/>
      <c r="D6" s="158" t="s">
        <v>57</v>
      </c>
      <c r="E6" s="158" t="s">
        <v>165</v>
      </c>
      <c r="F6" s="158" t="s">
        <v>166</v>
      </c>
      <c r="G6" s="182"/>
    </row>
    <row r="7" ht="15" customHeight="1" spans="1:7">
      <c r="A7" s="71" t="s">
        <v>81</v>
      </c>
      <c r="B7" s="71" t="s">
        <v>82</v>
      </c>
      <c r="C7" s="71" t="s">
        <v>83</v>
      </c>
      <c r="D7" s="71" t="s">
        <v>84</v>
      </c>
      <c r="E7" s="71" t="s">
        <v>85</v>
      </c>
      <c r="F7" s="71" t="s">
        <v>86</v>
      </c>
      <c r="G7" s="71" t="s">
        <v>87</v>
      </c>
    </row>
    <row r="8" ht="15" customHeight="1" spans="1:7">
      <c r="A8" s="71" t="s">
        <v>96</v>
      </c>
      <c r="B8" s="71" t="s">
        <v>97</v>
      </c>
      <c r="C8" s="204">
        <f>D8+G8</f>
        <v>52000</v>
      </c>
      <c r="D8" s="204">
        <f>E8+F8</f>
        <v>0</v>
      </c>
      <c r="E8" s="204"/>
      <c r="F8" s="204"/>
      <c r="G8" s="204">
        <v>52000</v>
      </c>
    </row>
    <row r="9" ht="15" customHeight="1" spans="1:7">
      <c r="A9" s="71" t="s">
        <v>98</v>
      </c>
      <c r="B9" s="71" t="s">
        <v>99</v>
      </c>
      <c r="C9" s="204">
        <f t="shared" ref="C9:C24" si="0">D9+G9</f>
        <v>52000</v>
      </c>
      <c r="D9" s="204">
        <f t="shared" ref="D9:D24" si="1">E9+F9</f>
        <v>0</v>
      </c>
      <c r="E9" s="204"/>
      <c r="F9" s="204"/>
      <c r="G9" s="204">
        <v>52000</v>
      </c>
    </row>
    <row r="10" ht="15" customHeight="1" spans="1:7">
      <c r="A10" s="71" t="s">
        <v>100</v>
      </c>
      <c r="B10" s="71" t="s">
        <v>99</v>
      </c>
      <c r="C10" s="204">
        <f t="shared" si="0"/>
        <v>52000</v>
      </c>
      <c r="D10" s="204">
        <f t="shared" si="1"/>
        <v>0</v>
      </c>
      <c r="E10" s="204"/>
      <c r="F10" s="204"/>
      <c r="G10" s="204">
        <v>52000</v>
      </c>
    </row>
    <row r="11" ht="15" customHeight="1" spans="1:7">
      <c r="A11" s="71" t="s">
        <v>101</v>
      </c>
      <c r="B11" s="71" t="s">
        <v>102</v>
      </c>
      <c r="C11" s="204">
        <f t="shared" si="0"/>
        <v>104920.32</v>
      </c>
      <c r="D11" s="204">
        <f t="shared" si="1"/>
        <v>104920.32</v>
      </c>
      <c r="E11" s="204">
        <v>104920.32</v>
      </c>
      <c r="F11" s="204"/>
      <c r="G11" s="204"/>
    </row>
    <row r="12" ht="15" customHeight="1" spans="1:7">
      <c r="A12" s="71" t="s">
        <v>103</v>
      </c>
      <c r="B12" s="71" t="s">
        <v>104</v>
      </c>
      <c r="C12" s="204">
        <f t="shared" si="0"/>
        <v>104920.32</v>
      </c>
      <c r="D12" s="204">
        <f t="shared" si="1"/>
        <v>104920.32</v>
      </c>
      <c r="E12" s="204">
        <v>104920.32</v>
      </c>
      <c r="F12" s="204"/>
      <c r="G12" s="204"/>
    </row>
    <row r="13" ht="15" customHeight="1" spans="1:7">
      <c r="A13" s="71" t="s">
        <v>105</v>
      </c>
      <c r="B13" s="71" t="s">
        <v>106</v>
      </c>
      <c r="C13" s="204">
        <f t="shared" si="0"/>
        <v>104920.32</v>
      </c>
      <c r="D13" s="204">
        <f t="shared" si="1"/>
        <v>104920.32</v>
      </c>
      <c r="E13" s="204">
        <v>104920.32</v>
      </c>
      <c r="F13" s="204"/>
      <c r="G13" s="204"/>
    </row>
    <row r="14" ht="15" customHeight="1" spans="1:7">
      <c r="A14" s="71" t="s">
        <v>107</v>
      </c>
      <c r="B14" s="71" t="s">
        <v>108</v>
      </c>
      <c r="C14" s="204">
        <f t="shared" si="0"/>
        <v>1717707.65</v>
      </c>
      <c r="D14" s="204">
        <f t="shared" si="1"/>
        <v>1057707.65</v>
      </c>
      <c r="E14" s="204">
        <v>1057707.65</v>
      </c>
      <c r="F14" s="204"/>
      <c r="G14" s="204">
        <f>G15+G17</f>
        <v>660000</v>
      </c>
    </row>
    <row r="15" ht="15" customHeight="1" spans="1:7">
      <c r="A15" s="71" t="s">
        <v>109</v>
      </c>
      <c r="B15" s="71" t="s">
        <v>110</v>
      </c>
      <c r="C15" s="204">
        <f t="shared" si="0"/>
        <v>959617</v>
      </c>
      <c r="D15" s="204">
        <f t="shared" si="1"/>
        <v>959617</v>
      </c>
      <c r="E15" s="204">
        <v>959617</v>
      </c>
      <c r="F15" s="204"/>
      <c r="G15" s="204"/>
    </row>
    <row r="16" ht="15" customHeight="1" spans="1:7">
      <c r="A16" s="71" t="s">
        <v>111</v>
      </c>
      <c r="B16" s="71" t="s">
        <v>112</v>
      </c>
      <c r="C16" s="204">
        <f t="shared" si="0"/>
        <v>959617</v>
      </c>
      <c r="D16" s="204">
        <f t="shared" si="1"/>
        <v>959617</v>
      </c>
      <c r="E16" s="204">
        <v>959617</v>
      </c>
      <c r="F16" s="204"/>
      <c r="G16" s="204"/>
    </row>
    <row r="17" ht="15" customHeight="1" spans="1:7">
      <c r="A17" s="71" t="s">
        <v>113</v>
      </c>
      <c r="B17" s="71" t="s">
        <v>114</v>
      </c>
      <c r="C17" s="204">
        <f t="shared" si="0"/>
        <v>660000</v>
      </c>
      <c r="D17" s="204">
        <f t="shared" si="1"/>
        <v>0</v>
      </c>
      <c r="E17" s="204"/>
      <c r="F17" s="204"/>
      <c r="G17" s="204">
        <v>660000</v>
      </c>
    </row>
    <row r="18" ht="15" customHeight="1" spans="1:7">
      <c r="A18" s="71" t="s">
        <v>115</v>
      </c>
      <c r="B18" s="71" t="s">
        <v>116</v>
      </c>
      <c r="C18" s="204">
        <f t="shared" si="0"/>
        <v>660000</v>
      </c>
      <c r="D18" s="204">
        <f t="shared" si="1"/>
        <v>0</v>
      </c>
      <c r="E18" s="204"/>
      <c r="F18" s="204"/>
      <c r="G18" s="204">
        <v>660000</v>
      </c>
    </row>
    <row r="19" ht="15" customHeight="1" spans="1:7">
      <c r="A19" s="71" t="s">
        <v>117</v>
      </c>
      <c r="B19" s="71" t="s">
        <v>118</v>
      </c>
      <c r="C19" s="204">
        <f t="shared" si="0"/>
        <v>98090.65</v>
      </c>
      <c r="D19" s="204">
        <f t="shared" si="1"/>
        <v>98090.65</v>
      </c>
      <c r="E19" s="204">
        <v>98090.65</v>
      </c>
      <c r="F19" s="204"/>
      <c r="G19" s="204"/>
    </row>
    <row r="20" ht="15" customHeight="1" spans="1:7">
      <c r="A20" s="71" t="s">
        <v>119</v>
      </c>
      <c r="B20" s="71" t="s">
        <v>120</v>
      </c>
      <c r="C20" s="204">
        <f t="shared" si="0"/>
        <v>96857.01</v>
      </c>
      <c r="D20" s="204">
        <f t="shared" si="1"/>
        <v>96857.01</v>
      </c>
      <c r="E20" s="204">
        <v>96857.01</v>
      </c>
      <c r="F20" s="204"/>
      <c r="G20" s="204"/>
    </row>
    <row r="21" ht="15" customHeight="1" spans="1:7">
      <c r="A21" s="71" t="s">
        <v>121</v>
      </c>
      <c r="B21" s="71" t="s">
        <v>122</v>
      </c>
      <c r="C21" s="204">
        <f t="shared" si="0"/>
        <v>1233.64</v>
      </c>
      <c r="D21" s="204">
        <f t="shared" si="1"/>
        <v>1233.64</v>
      </c>
      <c r="E21" s="204">
        <v>1233.64</v>
      </c>
      <c r="F21" s="204"/>
      <c r="G21" s="204"/>
    </row>
    <row r="22" ht="15" customHeight="1" spans="1:7">
      <c r="A22" s="71" t="s">
        <v>123</v>
      </c>
      <c r="B22" s="71" t="s">
        <v>124</v>
      </c>
      <c r="C22" s="204">
        <f t="shared" si="0"/>
        <v>119664</v>
      </c>
      <c r="D22" s="204">
        <f t="shared" si="1"/>
        <v>119664</v>
      </c>
      <c r="E22" s="204">
        <v>119664</v>
      </c>
      <c r="F22" s="204"/>
      <c r="G22" s="204"/>
    </row>
    <row r="23" ht="15" customHeight="1" spans="1:7">
      <c r="A23" s="71" t="s">
        <v>125</v>
      </c>
      <c r="B23" s="71" t="s">
        <v>126</v>
      </c>
      <c r="C23" s="204">
        <f t="shared" si="0"/>
        <v>119664</v>
      </c>
      <c r="D23" s="204">
        <f t="shared" si="1"/>
        <v>119664</v>
      </c>
      <c r="E23" s="204">
        <v>119664</v>
      </c>
      <c r="F23" s="204"/>
      <c r="G23" s="204"/>
    </row>
    <row r="24" ht="15" customHeight="1" spans="1:7">
      <c r="A24" s="71" t="s">
        <v>127</v>
      </c>
      <c r="B24" s="71" t="s">
        <v>128</v>
      </c>
      <c r="C24" s="204">
        <f t="shared" si="0"/>
        <v>119664</v>
      </c>
      <c r="D24" s="204">
        <f t="shared" si="1"/>
        <v>119664</v>
      </c>
      <c r="E24" s="204">
        <v>119664</v>
      </c>
      <c r="F24" s="204"/>
      <c r="G24" s="204"/>
    </row>
    <row r="25" ht="18" customHeight="1" spans="1:7">
      <c r="A25" s="205" t="s">
        <v>167</v>
      </c>
      <c r="B25" s="206" t="s">
        <v>167</v>
      </c>
      <c r="C25" s="139">
        <f>C8+C11+C14+C22</f>
        <v>1994291.97</v>
      </c>
      <c r="D25" s="139">
        <f>D8+D11+D14+D22</f>
        <v>1282291.97</v>
      </c>
      <c r="E25" s="139">
        <f>E8+E11+E14+E22</f>
        <v>1282291.97</v>
      </c>
      <c r="F25" s="139">
        <f>F8+F11+F14+F22</f>
        <v>0</v>
      </c>
      <c r="G25" s="139">
        <f>G8+G11+G14+G22</f>
        <v>712000</v>
      </c>
    </row>
  </sheetData>
  <mergeCells count="6">
    <mergeCell ref="A3:G3"/>
    <mergeCell ref="A5:B5"/>
    <mergeCell ref="D5:F5"/>
    <mergeCell ref="A25:B25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15" sqref="A15"/>
    </sheetView>
  </sheetViews>
  <sheetFormatPr defaultColWidth="10.4234234234234" defaultRowHeight="14.25" customHeight="1" outlineLevelRow="7" outlineLevelCol="5"/>
  <cols>
    <col min="1" max="6" width="28.1441441441441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50"/>
      <c r="B2" s="50"/>
      <c r="C2" s="50"/>
      <c r="D2" s="50"/>
      <c r="E2" s="49"/>
      <c r="F2" s="195" t="s">
        <v>168</v>
      </c>
    </row>
    <row r="3" ht="41.25" customHeight="1" spans="1:6">
      <c r="A3" s="196" t="str">
        <f>"2025"&amp;"年一般公共预算“三公”经费支出预算表"</f>
        <v>2025年一般公共预算“三公”经费支出预算表</v>
      </c>
      <c r="B3" s="50"/>
      <c r="C3" s="50"/>
      <c r="D3" s="50"/>
      <c r="E3" s="49"/>
      <c r="F3" s="50"/>
    </row>
    <row r="4" customHeight="1" spans="1:6">
      <c r="A4" s="88" t="str">
        <f>"单位名称："&amp;"昆明市五华区丰宁街道社区卫生服务中心"</f>
        <v>单位名称：昆明市五华区丰宁街道社区卫生服务中心</v>
      </c>
      <c r="B4" s="197"/>
      <c r="D4" s="50"/>
      <c r="E4" s="49"/>
      <c r="F4" s="198" t="s">
        <v>1</v>
      </c>
    </row>
    <row r="5" ht="27" customHeight="1" spans="1:6">
      <c r="A5" s="54" t="s">
        <v>169</v>
      </c>
      <c r="B5" s="54" t="s">
        <v>170</v>
      </c>
      <c r="C5" s="56" t="s">
        <v>171</v>
      </c>
      <c r="D5" s="54"/>
      <c r="E5" s="55"/>
      <c r="F5" s="54" t="s">
        <v>172</v>
      </c>
    </row>
    <row r="6" ht="28.5" customHeight="1" spans="1:6">
      <c r="A6" s="199"/>
      <c r="B6" s="59"/>
      <c r="C6" s="55" t="s">
        <v>57</v>
      </c>
      <c r="D6" s="55" t="s">
        <v>173</v>
      </c>
      <c r="E6" s="55" t="s">
        <v>174</v>
      </c>
      <c r="F6" s="58"/>
    </row>
    <row r="7" ht="17.25" customHeight="1" spans="1:6">
      <c r="A7" s="68" t="s">
        <v>81</v>
      </c>
      <c r="B7" s="68" t="s">
        <v>82</v>
      </c>
      <c r="C7" s="68" t="s">
        <v>83</v>
      </c>
      <c r="D7" s="68" t="s">
        <v>84</v>
      </c>
      <c r="E7" s="68" t="s">
        <v>85</v>
      </c>
      <c r="F7" s="68" t="s">
        <v>86</v>
      </c>
    </row>
    <row r="8" ht="17.25" customHeight="1" spans="1:6">
      <c r="A8" s="200" t="s">
        <v>175</v>
      </c>
      <c r="B8" s="139"/>
      <c r="C8" s="139"/>
      <c r="D8" s="139"/>
      <c r="E8" s="139"/>
      <c r="F8" s="139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20"/>
  <sheetViews>
    <sheetView showZeros="0" topLeftCell="K1" workbookViewId="0">
      <pane ySplit="1" topLeftCell="A2" activePane="bottomLeft" state="frozen"/>
      <selection/>
      <selection pane="bottomLeft" activeCell="D1" sqref="D1"/>
    </sheetView>
  </sheetViews>
  <sheetFormatPr defaultColWidth="9.14414414414414" defaultRowHeight="14.25" customHeight="1"/>
  <cols>
    <col min="1" max="1" width="22.5405405405405" customWidth="1"/>
    <col min="2" max="2" width="35.8918918918919" customWidth="1"/>
    <col min="3" max="3" width="23.6666666666667" customWidth="1"/>
    <col min="4" max="4" width="31.2792792792793" customWidth="1"/>
    <col min="5" max="5" width="10.1441441441441" customWidth="1"/>
    <col min="6" max="6" width="33.5585585585586" customWidth="1"/>
    <col min="7" max="7" width="10.2792792792793" customWidth="1"/>
    <col min="8" max="8" width="30.6666666666667" customWidth="1"/>
    <col min="9" max="24" width="18.7117117117117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72"/>
      <c r="C2" s="184"/>
      <c r="E2" s="185"/>
      <c r="F2" s="185"/>
      <c r="G2" s="185"/>
      <c r="H2" s="185"/>
      <c r="I2" s="105"/>
      <c r="J2" s="105"/>
      <c r="K2" s="105"/>
      <c r="L2" s="105"/>
      <c r="M2" s="105"/>
      <c r="N2" s="105"/>
      <c r="R2" s="105"/>
      <c r="V2" s="184"/>
      <c r="X2" s="3" t="s">
        <v>176</v>
      </c>
    </row>
    <row r="3" ht="45.75" customHeight="1" spans="1:24">
      <c r="A3" s="82" t="str">
        <f>"2025"&amp;"年部门基本支出预算表"</f>
        <v>2025年部门基本支出预算表</v>
      </c>
      <c r="B3" s="4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4"/>
      <c r="P3" s="4"/>
      <c r="Q3" s="4"/>
      <c r="R3" s="82"/>
      <c r="S3" s="82"/>
      <c r="T3" s="82"/>
      <c r="U3" s="82"/>
      <c r="V3" s="82"/>
      <c r="W3" s="82"/>
      <c r="X3" s="82"/>
    </row>
    <row r="4" ht="18.75" customHeight="1" spans="1:24">
      <c r="A4" s="5" t="str">
        <f>"单位名称："&amp;"昆明市五华区丰宁街道社区卫生服务中心"</f>
        <v>单位名称：昆明市五华区丰宁街道社区卫生服务中心</v>
      </c>
      <c r="B4" s="6"/>
      <c r="C4" s="186"/>
      <c r="D4" s="186"/>
      <c r="E4" s="186"/>
      <c r="F4" s="186"/>
      <c r="G4" s="186"/>
      <c r="H4" s="186"/>
      <c r="I4" s="107"/>
      <c r="J4" s="107"/>
      <c r="K4" s="107"/>
      <c r="L4" s="107"/>
      <c r="M4" s="107"/>
      <c r="N4" s="107"/>
      <c r="O4" s="7"/>
      <c r="P4" s="7"/>
      <c r="Q4" s="7"/>
      <c r="R4" s="107"/>
      <c r="V4" s="184"/>
      <c r="X4" s="3" t="s">
        <v>1</v>
      </c>
    </row>
    <row r="5" ht="18" customHeight="1" spans="1:24">
      <c r="A5" s="9" t="s">
        <v>177</v>
      </c>
      <c r="B5" s="9" t="s">
        <v>178</v>
      </c>
      <c r="C5" s="9" t="s">
        <v>179</v>
      </c>
      <c r="D5" s="9" t="s">
        <v>180</v>
      </c>
      <c r="E5" s="9" t="s">
        <v>181</v>
      </c>
      <c r="F5" s="9" t="s">
        <v>182</v>
      </c>
      <c r="G5" s="9" t="s">
        <v>183</v>
      </c>
      <c r="H5" s="9" t="s">
        <v>184</v>
      </c>
      <c r="I5" s="191" t="s">
        <v>185</v>
      </c>
      <c r="J5" s="130" t="s">
        <v>185</v>
      </c>
      <c r="K5" s="130"/>
      <c r="L5" s="130"/>
      <c r="M5" s="130"/>
      <c r="N5" s="130"/>
      <c r="O5" s="12"/>
      <c r="P5" s="12"/>
      <c r="Q5" s="12"/>
      <c r="R5" s="121" t="s">
        <v>61</v>
      </c>
      <c r="S5" s="130" t="s">
        <v>62</v>
      </c>
      <c r="T5" s="130"/>
      <c r="U5" s="130"/>
      <c r="V5" s="130"/>
      <c r="W5" s="130"/>
      <c r="X5" s="94"/>
    </row>
    <row r="6" ht="18" customHeight="1" spans="1:24">
      <c r="A6" s="14"/>
      <c r="B6" s="27"/>
      <c r="C6" s="155"/>
      <c r="D6" s="14"/>
      <c r="E6" s="14"/>
      <c r="F6" s="14"/>
      <c r="G6" s="14"/>
      <c r="H6" s="14"/>
      <c r="I6" s="153" t="s">
        <v>186</v>
      </c>
      <c r="J6" s="191" t="s">
        <v>58</v>
      </c>
      <c r="K6" s="130"/>
      <c r="L6" s="130"/>
      <c r="M6" s="130"/>
      <c r="N6" s="94"/>
      <c r="O6" s="11" t="s">
        <v>187</v>
      </c>
      <c r="P6" s="12"/>
      <c r="Q6" s="13"/>
      <c r="R6" s="9" t="s">
        <v>61</v>
      </c>
      <c r="S6" s="191" t="s">
        <v>62</v>
      </c>
      <c r="T6" s="121" t="s">
        <v>64</v>
      </c>
      <c r="U6" s="130" t="s">
        <v>62</v>
      </c>
      <c r="V6" s="121" t="s">
        <v>66</v>
      </c>
      <c r="W6" s="121" t="s">
        <v>67</v>
      </c>
      <c r="X6" s="194" t="s">
        <v>68</v>
      </c>
    </row>
    <row r="7" ht="19.5" customHeight="1" spans="1:24">
      <c r="A7" s="27"/>
      <c r="B7" s="27"/>
      <c r="C7" s="27"/>
      <c r="D7" s="27"/>
      <c r="E7" s="27"/>
      <c r="F7" s="27"/>
      <c r="G7" s="27"/>
      <c r="H7" s="27"/>
      <c r="I7" s="27"/>
      <c r="J7" s="192" t="s">
        <v>188</v>
      </c>
      <c r="K7" s="9" t="s">
        <v>189</v>
      </c>
      <c r="L7" s="9" t="s">
        <v>190</v>
      </c>
      <c r="M7" s="9" t="s">
        <v>191</v>
      </c>
      <c r="N7" s="9" t="s">
        <v>192</v>
      </c>
      <c r="O7" s="9" t="s">
        <v>58</v>
      </c>
      <c r="P7" s="9" t="s">
        <v>59</v>
      </c>
      <c r="Q7" s="9" t="s">
        <v>60</v>
      </c>
      <c r="R7" s="27"/>
      <c r="S7" s="9" t="s">
        <v>57</v>
      </c>
      <c r="T7" s="9" t="s">
        <v>64</v>
      </c>
      <c r="U7" s="9" t="s">
        <v>193</v>
      </c>
      <c r="V7" s="9" t="s">
        <v>66</v>
      </c>
      <c r="W7" s="9" t="s">
        <v>67</v>
      </c>
      <c r="X7" s="9" t="s">
        <v>68</v>
      </c>
    </row>
    <row r="8" ht="37.5" customHeight="1" spans="1:24">
      <c r="A8" s="187"/>
      <c r="B8" s="19"/>
      <c r="C8" s="187"/>
      <c r="D8" s="187"/>
      <c r="E8" s="187"/>
      <c r="F8" s="187"/>
      <c r="G8" s="187"/>
      <c r="H8" s="187"/>
      <c r="I8" s="187"/>
      <c r="J8" s="193" t="s">
        <v>57</v>
      </c>
      <c r="K8" s="17" t="s">
        <v>194</v>
      </c>
      <c r="L8" s="17" t="s">
        <v>190</v>
      </c>
      <c r="M8" s="17" t="s">
        <v>191</v>
      </c>
      <c r="N8" s="17" t="s">
        <v>192</v>
      </c>
      <c r="O8" s="17" t="s">
        <v>190</v>
      </c>
      <c r="P8" s="17" t="s">
        <v>191</v>
      </c>
      <c r="Q8" s="17" t="s">
        <v>192</v>
      </c>
      <c r="R8" s="17" t="s">
        <v>61</v>
      </c>
      <c r="S8" s="17" t="s">
        <v>57</v>
      </c>
      <c r="T8" s="17" t="s">
        <v>64</v>
      </c>
      <c r="U8" s="17" t="s">
        <v>193</v>
      </c>
      <c r="V8" s="17" t="s">
        <v>66</v>
      </c>
      <c r="W8" s="17" t="s">
        <v>67</v>
      </c>
      <c r="X8" s="17" t="s">
        <v>68</v>
      </c>
    </row>
    <row r="9" customHeight="1" spans="1:24">
      <c r="A9" s="38">
        <v>1</v>
      </c>
      <c r="B9" s="38">
        <v>2</v>
      </c>
      <c r="C9" s="38">
        <v>3</v>
      </c>
      <c r="D9" s="38">
        <v>4</v>
      </c>
      <c r="E9" s="38">
        <v>5</v>
      </c>
      <c r="F9" s="38">
        <v>6</v>
      </c>
      <c r="G9" s="38">
        <v>7</v>
      </c>
      <c r="H9" s="38">
        <v>8</v>
      </c>
      <c r="I9" s="38">
        <v>9</v>
      </c>
      <c r="J9" s="38">
        <v>10</v>
      </c>
      <c r="K9" s="38">
        <v>11</v>
      </c>
      <c r="L9" s="38">
        <v>12</v>
      </c>
      <c r="M9" s="38">
        <v>13</v>
      </c>
      <c r="N9" s="38">
        <v>14</v>
      </c>
      <c r="O9" s="38">
        <v>15</v>
      </c>
      <c r="P9" s="38">
        <v>16</v>
      </c>
      <c r="Q9" s="38">
        <v>17</v>
      </c>
      <c r="R9" s="38">
        <v>18</v>
      </c>
      <c r="S9" s="38">
        <v>19</v>
      </c>
      <c r="T9" s="38">
        <v>20</v>
      </c>
      <c r="U9" s="38">
        <v>21</v>
      </c>
      <c r="V9" s="38">
        <v>22</v>
      </c>
      <c r="W9" s="38">
        <v>23</v>
      </c>
      <c r="X9" s="38">
        <v>24</v>
      </c>
    </row>
    <row r="10" customHeight="1" spans="1:24">
      <c r="A10" s="38" t="s">
        <v>195</v>
      </c>
      <c r="B10" s="38" t="s">
        <v>69</v>
      </c>
      <c r="C10" s="188" t="s">
        <v>196</v>
      </c>
      <c r="D10" s="38" t="s">
        <v>197</v>
      </c>
      <c r="E10" s="38" t="s">
        <v>105</v>
      </c>
      <c r="F10" s="38" t="s">
        <v>106</v>
      </c>
      <c r="G10" s="38" t="s">
        <v>198</v>
      </c>
      <c r="H10" s="38" t="s">
        <v>199</v>
      </c>
      <c r="I10" s="139">
        <v>104920.32</v>
      </c>
      <c r="J10" s="139">
        <v>104920.32</v>
      </c>
      <c r="K10" s="38"/>
      <c r="L10" s="38"/>
      <c r="M10" s="139">
        <v>104920.32</v>
      </c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</row>
    <row r="11" customHeight="1" spans="1:24">
      <c r="A11" s="38" t="s">
        <v>195</v>
      </c>
      <c r="B11" s="38" t="s">
        <v>69</v>
      </c>
      <c r="C11" s="188" t="s">
        <v>196</v>
      </c>
      <c r="D11" s="38" t="s">
        <v>197</v>
      </c>
      <c r="E11" s="38" t="s">
        <v>119</v>
      </c>
      <c r="F11" s="38" t="s">
        <v>120</v>
      </c>
      <c r="G11" s="38" t="s">
        <v>200</v>
      </c>
      <c r="H11" s="38" t="s">
        <v>201</v>
      </c>
      <c r="I11" s="139">
        <v>96857.01</v>
      </c>
      <c r="J11" s="139">
        <v>96857.01</v>
      </c>
      <c r="K11" s="38"/>
      <c r="L11" s="38"/>
      <c r="M11" s="139">
        <v>96857.01</v>
      </c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</row>
    <row r="12" customHeight="1" spans="1:24">
      <c r="A12" s="38" t="s">
        <v>195</v>
      </c>
      <c r="B12" s="38" t="s">
        <v>69</v>
      </c>
      <c r="C12" s="188" t="s">
        <v>196</v>
      </c>
      <c r="D12" s="38" t="s">
        <v>197</v>
      </c>
      <c r="E12" s="38" t="s">
        <v>111</v>
      </c>
      <c r="F12" s="38" t="s">
        <v>112</v>
      </c>
      <c r="G12" s="38" t="s">
        <v>202</v>
      </c>
      <c r="H12" s="38" t="s">
        <v>203</v>
      </c>
      <c r="I12" s="139">
        <v>4153</v>
      </c>
      <c r="J12" s="139">
        <v>4153</v>
      </c>
      <c r="K12" s="38"/>
      <c r="L12" s="38"/>
      <c r="M12" s="139">
        <v>4153</v>
      </c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</row>
    <row r="13" customHeight="1" spans="1:24">
      <c r="A13" s="38" t="s">
        <v>195</v>
      </c>
      <c r="B13" s="38" t="s">
        <v>69</v>
      </c>
      <c r="C13" s="188" t="s">
        <v>196</v>
      </c>
      <c r="D13" s="38" t="s">
        <v>197</v>
      </c>
      <c r="E13" s="38" t="s">
        <v>121</v>
      </c>
      <c r="F13" s="38" t="s">
        <v>122</v>
      </c>
      <c r="G13" s="38" t="s">
        <v>202</v>
      </c>
      <c r="H13" s="38" t="s">
        <v>203</v>
      </c>
      <c r="I13" s="139">
        <v>1233.64</v>
      </c>
      <c r="J13" s="139">
        <v>1233.64</v>
      </c>
      <c r="K13" s="38"/>
      <c r="L13" s="38"/>
      <c r="M13" s="139">
        <v>1233.64</v>
      </c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</row>
    <row r="14" customHeight="1" spans="1:24">
      <c r="A14" s="38" t="s">
        <v>195</v>
      </c>
      <c r="B14" s="38" t="s">
        <v>69</v>
      </c>
      <c r="C14" s="38" t="s">
        <v>204</v>
      </c>
      <c r="D14" s="38" t="s">
        <v>128</v>
      </c>
      <c r="E14" s="38" t="s">
        <v>127</v>
      </c>
      <c r="F14" s="38" t="s">
        <v>128</v>
      </c>
      <c r="G14" s="38" t="s">
        <v>205</v>
      </c>
      <c r="H14" s="38" t="s">
        <v>128</v>
      </c>
      <c r="I14" s="139">
        <v>119664</v>
      </c>
      <c r="J14" s="139">
        <v>119664</v>
      </c>
      <c r="K14" s="38"/>
      <c r="L14" s="38"/>
      <c r="M14" s="139">
        <v>119664</v>
      </c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</row>
    <row r="15" customHeight="1" spans="1:24">
      <c r="A15" s="38" t="s">
        <v>195</v>
      </c>
      <c r="B15" s="38" t="s">
        <v>69</v>
      </c>
      <c r="C15" s="38" t="s">
        <v>206</v>
      </c>
      <c r="D15" s="38" t="s">
        <v>207</v>
      </c>
      <c r="E15" s="38" t="s">
        <v>111</v>
      </c>
      <c r="F15" s="38" t="s">
        <v>112</v>
      </c>
      <c r="G15" s="38" t="s">
        <v>208</v>
      </c>
      <c r="H15" s="38" t="s">
        <v>209</v>
      </c>
      <c r="I15" s="139">
        <v>259116</v>
      </c>
      <c r="J15" s="139">
        <v>259116</v>
      </c>
      <c r="K15" s="38"/>
      <c r="L15" s="38"/>
      <c r="M15" s="139">
        <v>259116</v>
      </c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</row>
    <row r="16" customHeight="1" spans="1:24">
      <c r="A16" s="38" t="s">
        <v>195</v>
      </c>
      <c r="B16" s="38" t="s">
        <v>69</v>
      </c>
      <c r="C16" s="38" t="s">
        <v>206</v>
      </c>
      <c r="D16" s="38" t="s">
        <v>207</v>
      </c>
      <c r="E16" s="38" t="s">
        <v>111</v>
      </c>
      <c r="F16" s="38" t="s">
        <v>112</v>
      </c>
      <c r="G16" s="38" t="s">
        <v>210</v>
      </c>
      <c r="H16" s="38" t="s">
        <v>211</v>
      </c>
      <c r="I16" s="139">
        <v>172908</v>
      </c>
      <c r="J16" s="139">
        <v>172908</v>
      </c>
      <c r="K16" s="38"/>
      <c r="L16" s="38"/>
      <c r="M16" s="139">
        <v>172908</v>
      </c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</row>
    <row r="17" customHeight="1" spans="1:24">
      <c r="A17" s="38" t="s">
        <v>195</v>
      </c>
      <c r="B17" s="38" t="s">
        <v>69</v>
      </c>
      <c r="C17" s="38" t="s">
        <v>206</v>
      </c>
      <c r="D17" s="38" t="s">
        <v>207</v>
      </c>
      <c r="E17" s="38" t="s">
        <v>111</v>
      </c>
      <c r="F17" s="38" t="s">
        <v>112</v>
      </c>
      <c r="G17" s="38" t="s">
        <v>210</v>
      </c>
      <c r="H17" s="38" t="s">
        <v>211</v>
      </c>
      <c r="I17" s="139">
        <v>54000</v>
      </c>
      <c r="J17" s="139">
        <v>54000</v>
      </c>
      <c r="K17" s="38"/>
      <c r="L17" s="38"/>
      <c r="M17" s="139">
        <v>54000</v>
      </c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</row>
    <row r="18" customHeight="1" spans="1:24">
      <c r="A18" s="38" t="s">
        <v>195</v>
      </c>
      <c r="B18" s="38" t="s">
        <v>69</v>
      </c>
      <c r="C18" s="38" t="s">
        <v>206</v>
      </c>
      <c r="D18" s="38" t="s">
        <v>207</v>
      </c>
      <c r="E18" s="38" t="s">
        <v>111</v>
      </c>
      <c r="F18" s="38" t="s">
        <v>112</v>
      </c>
      <c r="G18" s="38" t="s">
        <v>212</v>
      </c>
      <c r="H18" s="38" t="s">
        <v>213</v>
      </c>
      <c r="I18" s="139">
        <v>159840</v>
      </c>
      <c r="J18" s="139">
        <v>159840</v>
      </c>
      <c r="K18" s="38"/>
      <c r="L18" s="38"/>
      <c r="M18" s="139">
        <v>159840</v>
      </c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</row>
    <row r="19" customHeight="1" spans="1:24">
      <c r="A19" s="38" t="s">
        <v>195</v>
      </c>
      <c r="B19" s="38" t="s">
        <v>69</v>
      </c>
      <c r="C19" s="38" t="s">
        <v>214</v>
      </c>
      <c r="D19" s="38" t="s">
        <v>215</v>
      </c>
      <c r="E19" s="38" t="s">
        <v>111</v>
      </c>
      <c r="F19" s="38" t="s">
        <v>112</v>
      </c>
      <c r="G19" s="38" t="s">
        <v>216</v>
      </c>
      <c r="H19" s="38" t="s">
        <v>217</v>
      </c>
      <c r="I19" s="139">
        <v>309600</v>
      </c>
      <c r="J19" s="139">
        <v>309600</v>
      </c>
      <c r="K19" s="38"/>
      <c r="L19" s="38"/>
      <c r="M19" s="139">
        <v>309600</v>
      </c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</row>
    <row r="20" ht="17.25" customHeight="1" spans="1:24">
      <c r="A20" s="176" t="s">
        <v>167</v>
      </c>
      <c r="B20" s="177"/>
      <c r="C20" s="189"/>
      <c r="D20" s="189"/>
      <c r="E20" s="189"/>
      <c r="F20" s="189"/>
      <c r="G20" s="189"/>
      <c r="H20" s="190"/>
      <c r="I20" s="139">
        <f>SUM(I10:I19)</f>
        <v>1282291.97</v>
      </c>
      <c r="J20" s="139">
        <f>SUM(J10:J19)</f>
        <v>1282291.97</v>
      </c>
      <c r="K20" s="139">
        <f>SUM(K10:K19)</f>
        <v>0</v>
      </c>
      <c r="L20" s="139">
        <f>SUM(L10:L19)</f>
        <v>0</v>
      </c>
      <c r="M20" s="139">
        <f>SUM(M10:M19)</f>
        <v>1282291.97</v>
      </c>
      <c r="N20" s="139"/>
      <c r="O20" s="139"/>
      <c r="P20" s="139"/>
      <c r="Q20" s="139"/>
      <c r="R20" s="139"/>
      <c r="S20" s="139"/>
      <c r="T20" s="139"/>
      <c r="U20" s="139"/>
      <c r="V20" s="139"/>
      <c r="W20" s="139"/>
      <c r="X20" s="139"/>
    </row>
  </sheetData>
  <mergeCells count="31">
    <mergeCell ref="A3:X3"/>
    <mergeCell ref="A4:H4"/>
    <mergeCell ref="I5:X5"/>
    <mergeCell ref="J6:N6"/>
    <mergeCell ref="O6:Q6"/>
    <mergeCell ref="S6:X6"/>
    <mergeCell ref="A20:H20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25"/>
  <sheetViews>
    <sheetView showZeros="0" topLeftCell="D1" workbookViewId="0">
      <pane ySplit="1" topLeftCell="A2" activePane="bottomLeft" state="frozen"/>
      <selection/>
      <selection pane="bottomLeft" activeCell="L28" sqref="L28"/>
    </sheetView>
  </sheetViews>
  <sheetFormatPr defaultColWidth="9.14414414414414" defaultRowHeight="14.25" customHeight="1"/>
  <cols>
    <col min="1" max="1" width="14.7477477477477" customWidth="1"/>
    <col min="2" max="2" width="24.018018018018" customWidth="1"/>
    <col min="3" max="3" width="36.3333333333333" customWidth="1"/>
    <col min="4" max="4" width="39" customWidth="1"/>
    <col min="5" max="5" width="11.1441441441441" customWidth="1"/>
    <col min="6" max="6" width="21" customWidth="1"/>
    <col min="7" max="7" width="9.84684684684685" customWidth="1"/>
    <col min="8" max="8" width="17.7117117117117" customWidth="1"/>
    <col min="9" max="13" width="20" customWidth="1"/>
    <col min="14" max="14" width="12.2792792792793" customWidth="1"/>
    <col min="15" max="15" width="12.7117117117117" customWidth="1"/>
    <col min="16" max="16" width="11.1441441441441" customWidth="1"/>
    <col min="17" max="21" width="19.8468468468468" customWidth="1"/>
    <col min="22" max="22" width="20" customWidth="1"/>
    <col min="23" max="23" width="19.8468468468468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72"/>
      <c r="E2" s="2"/>
      <c r="F2" s="2"/>
      <c r="G2" s="2"/>
      <c r="H2" s="2"/>
      <c r="U2" s="172"/>
      <c r="W2" s="183" t="s">
        <v>218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tr">
        <f>"单位名称："&amp;"昆明市五华区丰宁街道社区卫生服务中心"</f>
        <v>单位名称：昆明市五华区丰宁街道社区卫生服务中心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72"/>
      <c r="W4" s="146" t="s">
        <v>1</v>
      </c>
    </row>
    <row r="5" ht="21.75" customHeight="1" spans="1:23">
      <c r="A5" s="9" t="s">
        <v>219</v>
      </c>
      <c r="B5" s="10" t="s">
        <v>179</v>
      </c>
      <c r="C5" s="9" t="s">
        <v>180</v>
      </c>
      <c r="D5" s="9" t="s">
        <v>220</v>
      </c>
      <c r="E5" s="10" t="s">
        <v>181</v>
      </c>
      <c r="F5" s="10" t="s">
        <v>182</v>
      </c>
      <c r="G5" s="10" t="s">
        <v>221</v>
      </c>
      <c r="H5" s="10" t="s">
        <v>222</v>
      </c>
      <c r="I5" s="26" t="s">
        <v>55</v>
      </c>
      <c r="J5" s="11" t="s">
        <v>223</v>
      </c>
      <c r="K5" s="12"/>
      <c r="L5" s="12"/>
      <c r="M5" s="13"/>
      <c r="N5" s="11" t="s">
        <v>187</v>
      </c>
      <c r="O5" s="12"/>
      <c r="P5" s="13"/>
      <c r="Q5" s="10" t="s">
        <v>61</v>
      </c>
      <c r="R5" s="11" t="s">
        <v>62</v>
      </c>
      <c r="S5" s="12"/>
      <c r="T5" s="12"/>
      <c r="U5" s="12"/>
      <c r="V5" s="12"/>
      <c r="W5" s="13"/>
    </row>
    <row r="6" ht="21.75" customHeight="1" spans="1:23">
      <c r="A6" s="14"/>
      <c r="B6" s="27"/>
      <c r="C6" s="14"/>
      <c r="D6" s="14"/>
      <c r="E6" s="15"/>
      <c r="F6" s="15"/>
      <c r="G6" s="15"/>
      <c r="H6" s="15"/>
      <c r="I6" s="27"/>
      <c r="J6" s="179" t="s">
        <v>58</v>
      </c>
      <c r="K6" s="180"/>
      <c r="L6" s="10" t="s">
        <v>59</v>
      </c>
      <c r="M6" s="10" t="s">
        <v>60</v>
      </c>
      <c r="N6" s="10" t="s">
        <v>58</v>
      </c>
      <c r="O6" s="10" t="s">
        <v>59</v>
      </c>
      <c r="P6" s="10" t="s">
        <v>60</v>
      </c>
      <c r="Q6" s="15"/>
      <c r="R6" s="10" t="s">
        <v>57</v>
      </c>
      <c r="S6" s="10" t="s">
        <v>64</v>
      </c>
      <c r="T6" s="10" t="s">
        <v>193</v>
      </c>
      <c r="U6" s="10" t="s">
        <v>66</v>
      </c>
      <c r="V6" s="10" t="s">
        <v>67</v>
      </c>
      <c r="W6" s="10" t="s">
        <v>68</v>
      </c>
    </row>
    <row r="7" ht="21" customHeight="1" spans="1:23">
      <c r="A7" s="27"/>
      <c r="B7" s="27"/>
      <c r="C7" s="27"/>
      <c r="D7" s="27"/>
      <c r="E7" s="27"/>
      <c r="F7" s="27"/>
      <c r="G7" s="27"/>
      <c r="H7" s="27"/>
      <c r="I7" s="27"/>
      <c r="J7" s="181" t="s">
        <v>57</v>
      </c>
      <c r="K7" s="182"/>
      <c r="L7" s="27"/>
      <c r="M7" s="27"/>
      <c r="N7" s="27"/>
      <c r="O7" s="27"/>
      <c r="P7" s="27"/>
      <c r="Q7" s="27"/>
      <c r="R7" s="27"/>
      <c r="S7" s="27"/>
      <c r="T7" s="27"/>
      <c r="U7" s="27"/>
      <c r="V7" s="27"/>
      <c r="W7" s="27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83" t="s">
        <v>57</v>
      </c>
      <c r="K8" s="83" t="s">
        <v>224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8">
        <v>12</v>
      </c>
      <c r="M9" s="38">
        <v>13</v>
      </c>
      <c r="N9" s="38">
        <v>14</v>
      </c>
      <c r="O9" s="38">
        <v>15</v>
      </c>
      <c r="P9" s="38">
        <v>16</v>
      </c>
      <c r="Q9" s="38">
        <v>17</v>
      </c>
      <c r="R9" s="38">
        <v>18</v>
      </c>
      <c r="S9" s="38">
        <v>19</v>
      </c>
      <c r="T9" s="38">
        <v>20</v>
      </c>
      <c r="U9" s="20">
        <v>21</v>
      </c>
      <c r="V9" s="38">
        <v>22</v>
      </c>
      <c r="W9" s="20">
        <v>23</v>
      </c>
    </row>
    <row r="10" ht="15" customHeight="1" spans="1:23">
      <c r="A10" s="173" t="s">
        <v>225</v>
      </c>
      <c r="B10" s="255" t="s">
        <v>226</v>
      </c>
      <c r="C10" s="173" t="s">
        <v>227</v>
      </c>
      <c r="D10" s="173" t="s">
        <v>69</v>
      </c>
      <c r="E10" s="20">
        <v>2019999</v>
      </c>
      <c r="F10" s="173" t="s">
        <v>99</v>
      </c>
      <c r="G10" s="20">
        <v>30227</v>
      </c>
      <c r="H10" s="20" t="s">
        <v>228</v>
      </c>
      <c r="I10" s="139">
        <f>J10+R10</f>
        <v>15200</v>
      </c>
      <c r="J10" s="139">
        <f>SUM(K10)</f>
        <v>15200</v>
      </c>
      <c r="K10" s="139">
        <v>15200</v>
      </c>
      <c r="L10" s="38"/>
      <c r="M10" s="38"/>
      <c r="N10" s="38"/>
      <c r="O10" s="38"/>
      <c r="P10" s="38"/>
      <c r="Q10" s="38"/>
      <c r="R10" s="57">
        <f>SUM(S10:W10)</f>
        <v>0</v>
      </c>
      <c r="S10" s="57"/>
      <c r="T10" s="38"/>
      <c r="U10" s="20"/>
      <c r="V10" s="38"/>
      <c r="W10" s="20"/>
    </row>
    <row r="11" ht="15" customHeight="1" spans="1:23">
      <c r="A11" s="173" t="s">
        <v>225</v>
      </c>
      <c r="B11" s="255" t="s">
        <v>226</v>
      </c>
      <c r="C11" s="173" t="s">
        <v>227</v>
      </c>
      <c r="D11" s="173" t="s">
        <v>69</v>
      </c>
      <c r="E11" s="20">
        <v>2019999</v>
      </c>
      <c r="F11" s="173" t="s">
        <v>99</v>
      </c>
      <c r="G11" s="20">
        <v>31003</v>
      </c>
      <c r="H11" s="20" t="s">
        <v>229</v>
      </c>
      <c r="I11" s="139">
        <f t="shared" ref="I11:I24" si="0">J11+R11</f>
        <v>34800</v>
      </c>
      <c r="J11" s="139">
        <f t="shared" ref="J11:J23" si="1">SUM(K11)</f>
        <v>34800</v>
      </c>
      <c r="K11" s="139">
        <v>34800</v>
      </c>
      <c r="L11" s="38"/>
      <c r="M11" s="38"/>
      <c r="N11" s="38"/>
      <c r="O11" s="38"/>
      <c r="P11" s="38"/>
      <c r="Q11" s="38"/>
      <c r="R11" s="57">
        <f t="shared" ref="R11:R24" si="2">SUM(S11:W11)</f>
        <v>0</v>
      </c>
      <c r="S11" s="57"/>
      <c r="T11" s="38"/>
      <c r="U11" s="20"/>
      <c r="V11" s="38"/>
      <c r="W11" s="20"/>
    </row>
    <row r="12" ht="15" customHeight="1" spans="1:23">
      <c r="A12" s="173" t="s">
        <v>230</v>
      </c>
      <c r="B12" s="255" t="s">
        <v>231</v>
      </c>
      <c r="C12" s="173" t="s">
        <v>232</v>
      </c>
      <c r="D12" s="173" t="s">
        <v>69</v>
      </c>
      <c r="E12" s="20">
        <v>2100301</v>
      </c>
      <c r="F12" s="173" t="s">
        <v>112</v>
      </c>
      <c r="G12" s="20">
        <v>30205</v>
      </c>
      <c r="H12" s="20" t="s">
        <v>233</v>
      </c>
      <c r="I12" s="139">
        <f t="shared" si="0"/>
        <v>30000</v>
      </c>
      <c r="J12" s="139">
        <f t="shared" si="1"/>
        <v>0</v>
      </c>
      <c r="K12" s="139"/>
      <c r="L12" s="38"/>
      <c r="M12" s="38"/>
      <c r="N12" s="38"/>
      <c r="O12" s="38"/>
      <c r="P12" s="38"/>
      <c r="Q12" s="38"/>
      <c r="R12" s="57">
        <f t="shared" si="2"/>
        <v>30000</v>
      </c>
      <c r="S12" s="57">
        <v>30000</v>
      </c>
      <c r="T12" s="38"/>
      <c r="U12" s="20"/>
      <c r="V12" s="38"/>
      <c r="W12" s="20"/>
    </row>
    <row r="13" ht="15" customHeight="1" spans="1:23">
      <c r="A13" s="173" t="s">
        <v>230</v>
      </c>
      <c r="B13" s="255" t="s">
        <v>231</v>
      </c>
      <c r="C13" s="173" t="s">
        <v>232</v>
      </c>
      <c r="D13" s="173" t="s">
        <v>69</v>
      </c>
      <c r="E13" s="20">
        <v>2100301</v>
      </c>
      <c r="F13" s="173" t="s">
        <v>112</v>
      </c>
      <c r="G13" s="20">
        <v>30201</v>
      </c>
      <c r="H13" s="20" t="s">
        <v>234</v>
      </c>
      <c r="I13" s="139">
        <f t="shared" si="0"/>
        <v>70000</v>
      </c>
      <c r="J13" s="139">
        <f t="shared" si="1"/>
        <v>0</v>
      </c>
      <c r="K13" s="139"/>
      <c r="L13" s="38"/>
      <c r="M13" s="38"/>
      <c r="N13" s="38"/>
      <c r="O13" s="38"/>
      <c r="P13" s="38"/>
      <c r="Q13" s="38"/>
      <c r="R13" s="57">
        <f t="shared" si="2"/>
        <v>70000</v>
      </c>
      <c r="S13" s="57">
        <v>70000</v>
      </c>
      <c r="T13" s="38"/>
      <c r="U13" s="20"/>
      <c r="V13" s="38"/>
      <c r="W13" s="20"/>
    </row>
    <row r="14" ht="15" customHeight="1" spans="1:23">
      <c r="A14" s="173" t="s">
        <v>230</v>
      </c>
      <c r="B14" s="255" t="s">
        <v>231</v>
      </c>
      <c r="C14" s="173" t="s">
        <v>232</v>
      </c>
      <c r="D14" s="173" t="s">
        <v>69</v>
      </c>
      <c r="E14" s="20">
        <v>2100301</v>
      </c>
      <c r="F14" s="173" t="s">
        <v>112</v>
      </c>
      <c r="G14" s="20">
        <v>30227</v>
      </c>
      <c r="H14" s="20" t="s">
        <v>228</v>
      </c>
      <c r="I14" s="139">
        <f t="shared" si="0"/>
        <v>160000</v>
      </c>
      <c r="J14" s="139">
        <f t="shared" si="1"/>
        <v>0</v>
      </c>
      <c r="K14" s="139"/>
      <c r="L14" s="38"/>
      <c r="M14" s="38"/>
      <c r="N14" s="38"/>
      <c r="O14" s="38"/>
      <c r="P14" s="38"/>
      <c r="Q14" s="38"/>
      <c r="R14" s="57">
        <f t="shared" si="2"/>
        <v>160000</v>
      </c>
      <c r="S14" s="57">
        <v>160000</v>
      </c>
      <c r="T14" s="38"/>
      <c r="U14" s="20"/>
      <c r="V14" s="38"/>
      <c r="W14" s="20"/>
    </row>
    <row r="15" ht="15" customHeight="1" spans="1:23">
      <c r="A15" s="173" t="s">
        <v>230</v>
      </c>
      <c r="B15" s="255" t="s">
        <v>231</v>
      </c>
      <c r="C15" s="173" t="s">
        <v>232</v>
      </c>
      <c r="D15" s="173" t="s">
        <v>69</v>
      </c>
      <c r="E15" s="20">
        <v>2100301</v>
      </c>
      <c r="F15" s="173" t="s">
        <v>112</v>
      </c>
      <c r="G15" s="20">
        <v>30218</v>
      </c>
      <c r="H15" s="20" t="s">
        <v>235</v>
      </c>
      <c r="I15" s="139">
        <f t="shared" si="0"/>
        <v>7500000</v>
      </c>
      <c r="J15" s="139">
        <f t="shared" si="1"/>
        <v>0</v>
      </c>
      <c r="K15" s="139"/>
      <c r="L15" s="38"/>
      <c r="M15" s="38"/>
      <c r="N15" s="38"/>
      <c r="O15" s="38"/>
      <c r="P15" s="38"/>
      <c r="Q15" s="38"/>
      <c r="R15" s="57">
        <f t="shared" si="2"/>
        <v>7500000</v>
      </c>
      <c r="S15" s="57">
        <v>7500000</v>
      </c>
      <c r="T15" s="38"/>
      <c r="U15" s="20"/>
      <c r="V15" s="38"/>
      <c r="W15" s="20"/>
    </row>
    <row r="16" ht="15" customHeight="1" spans="1:23">
      <c r="A16" s="173" t="s">
        <v>230</v>
      </c>
      <c r="B16" s="255" t="s">
        <v>231</v>
      </c>
      <c r="C16" s="173" t="s">
        <v>232</v>
      </c>
      <c r="D16" s="173" t="s">
        <v>69</v>
      </c>
      <c r="E16" s="20">
        <v>2100301</v>
      </c>
      <c r="F16" s="173" t="s">
        <v>112</v>
      </c>
      <c r="G16" s="20">
        <v>30229</v>
      </c>
      <c r="H16" s="20" t="s">
        <v>236</v>
      </c>
      <c r="I16" s="139">
        <f t="shared" si="0"/>
        <v>180000</v>
      </c>
      <c r="J16" s="139">
        <f t="shared" si="1"/>
        <v>0</v>
      </c>
      <c r="K16" s="139"/>
      <c r="L16" s="38"/>
      <c r="M16" s="38"/>
      <c r="N16" s="38"/>
      <c r="O16" s="38"/>
      <c r="P16" s="38"/>
      <c r="Q16" s="38"/>
      <c r="R16" s="57">
        <f t="shared" si="2"/>
        <v>180000</v>
      </c>
      <c r="S16" s="57">
        <v>180000</v>
      </c>
      <c r="T16" s="38"/>
      <c r="U16" s="20"/>
      <c r="V16" s="38"/>
      <c r="W16" s="20"/>
    </row>
    <row r="17" ht="15" customHeight="1" spans="1:23">
      <c r="A17" s="173" t="s">
        <v>230</v>
      </c>
      <c r="B17" s="255" t="s">
        <v>231</v>
      </c>
      <c r="C17" s="173" t="s">
        <v>232</v>
      </c>
      <c r="D17" s="173" t="s">
        <v>69</v>
      </c>
      <c r="E17" s="20">
        <v>2100301</v>
      </c>
      <c r="F17" s="173" t="s">
        <v>112</v>
      </c>
      <c r="G17" s="20">
        <v>30213</v>
      </c>
      <c r="H17" s="20" t="s">
        <v>237</v>
      </c>
      <c r="I17" s="139">
        <f t="shared" si="0"/>
        <v>450000</v>
      </c>
      <c r="J17" s="139">
        <f t="shared" si="1"/>
        <v>0</v>
      </c>
      <c r="K17" s="139"/>
      <c r="L17" s="38"/>
      <c r="M17" s="38"/>
      <c r="N17" s="38"/>
      <c r="O17" s="38"/>
      <c r="P17" s="38"/>
      <c r="Q17" s="38"/>
      <c r="R17" s="57">
        <f t="shared" si="2"/>
        <v>450000</v>
      </c>
      <c r="S17" s="57">
        <v>450000</v>
      </c>
      <c r="T17" s="38"/>
      <c r="U17" s="20"/>
      <c r="V17" s="38"/>
      <c r="W17" s="20"/>
    </row>
    <row r="18" ht="15" customHeight="1" spans="1:23">
      <c r="A18" s="173" t="s">
        <v>230</v>
      </c>
      <c r="B18" s="255" t="s">
        <v>231</v>
      </c>
      <c r="C18" s="173" t="s">
        <v>232</v>
      </c>
      <c r="D18" s="173" t="s">
        <v>69</v>
      </c>
      <c r="E18" s="20">
        <v>2100301</v>
      </c>
      <c r="F18" s="173" t="s">
        <v>112</v>
      </c>
      <c r="G18" s="20">
        <v>30214</v>
      </c>
      <c r="H18" s="20" t="s">
        <v>238</v>
      </c>
      <c r="I18" s="139">
        <f t="shared" si="0"/>
        <v>420000</v>
      </c>
      <c r="J18" s="139">
        <f t="shared" si="1"/>
        <v>0</v>
      </c>
      <c r="K18" s="139"/>
      <c r="L18" s="38"/>
      <c r="M18" s="38"/>
      <c r="N18" s="38"/>
      <c r="O18" s="38"/>
      <c r="P18" s="38"/>
      <c r="Q18" s="38"/>
      <c r="R18" s="57">
        <f t="shared" si="2"/>
        <v>420000</v>
      </c>
      <c r="S18" s="57">
        <v>420000</v>
      </c>
      <c r="T18" s="38"/>
      <c r="U18" s="20"/>
      <c r="V18" s="38"/>
      <c r="W18" s="20"/>
    </row>
    <row r="19" ht="15" customHeight="1" spans="1:23">
      <c r="A19" s="173" t="s">
        <v>230</v>
      </c>
      <c r="B19" s="255" t="s">
        <v>231</v>
      </c>
      <c r="C19" s="173" t="s">
        <v>232</v>
      </c>
      <c r="D19" s="173" t="s">
        <v>69</v>
      </c>
      <c r="E19" s="20">
        <v>2100301</v>
      </c>
      <c r="F19" s="173" t="s">
        <v>112</v>
      </c>
      <c r="G19" s="20">
        <v>30299</v>
      </c>
      <c r="H19" s="20" t="s">
        <v>239</v>
      </c>
      <c r="I19" s="139">
        <f t="shared" si="0"/>
        <v>400000</v>
      </c>
      <c r="J19" s="139">
        <f t="shared" si="1"/>
        <v>0</v>
      </c>
      <c r="K19" s="139"/>
      <c r="L19" s="38"/>
      <c r="M19" s="38"/>
      <c r="N19" s="38"/>
      <c r="O19" s="38"/>
      <c r="P19" s="38"/>
      <c r="Q19" s="38"/>
      <c r="R19" s="57">
        <f t="shared" si="2"/>
        <v>400000</v>
      </c>
      <c r="S19" s="57">
        <v>400000</v>
      </c>
      <c r="T19" s="38"/>
      <c r="U19" s="20"/>
      <c r="V19" s="38"/>
      <c r="W19" s="20"/>
    </row>
    <row r="20" ht="15" customHeight="1" spans="1:23">
      <c r="A20" s="173" t="s">
        <v>230</v>
      </c>
      <c r="B20" s="255" t="s">
        <v>231</v>
      </c>
      <c r="C20" s="173" t="s">
        <v>232</v>
      </c>
      <c r="D20" s="173" t="s">
        <v>69</v>
      </c>
      <c r="E20" s="20">
        <v>2100301</v>
      </c>
      <c r="F20" s="173" t="s">
        <v>112</v>
      </c>
      <c r="G20" s="20">
        <v>30206</v>
      </c>
      <c r="H20" s="20" t="s">
        <v>240</v>
      </c>
      <c r="I20" s="139">
        <f t="shared" si="0"/>
        <v>30000</v>
      </c>
      <c r="J20" s="139">
        <f t="shared" si="1"/>
        <v>0</v>
      </c>
      <c r="K20" s="139"/>
      <c r="L20" s="38"/>
      <c r="M20" s="38"/>
      <c r="N20" s="38"/>
      <c r="O20" s="38"/>
      <c r="P20" s="38"/>
      <c r="Q20" s="38"/>
      <c r="R20" s="57">
        <f t="shared" si="2"/>
        <v>30000</v>
      </c>
      <c r="S20" s="57">
        <v>30000</v>
      </c>
      <c r="T20" s="38"/>
      <c r="U20" s="20"/>
      <c r="V20" s="38"/>
      <c r="W20" s="20"/>
    </row>
    <row r="21" ht="15" customHeight="1" spans="1:23">
      <c r="A21" s="173" t="s">
        <v>230</v>
      </c>
      <c r="B21" s="255" t="s">
        <v>241</v>
      </c>
      <c r="C21" s="173" t="s">
        <v>242</v>
      </c>
      <c r="D21" s="173" t="s">
        <v>69</v>
      </c>
      <c r="E21" s="20">
        <v>2019999</v>
      </c>
      <c r="F21" s="173" t="s">
        <v>99</v>
      </c>
      <c r="G21" s="20">
        <v>30226</v>
      </c>
      <c r="H21" s="20" t="s">
        <v>243</v>
      </c>
      <c r="I21" s="139">
        <f t="shared" si="0"/>
        <v>2000</v>
      </c>
      <c r="J21" s="139">
        <f t="shared" si="1"/>
        <v>2000</v>
      </c>
      <c r="K21" s="139">
        <v>2000</v>
      </c>
      <c r="L21" s="38"/>
      <c r="M21" s="38"/>
      <c r="N21" s="38"/>
      <c r="O21" s="38"/>
      <c r="P21" s="38"/>
      <c r="Q21" s="38"/>
      <c r="R21" s="57">
        <f t="shared" si="2"/>
        <v>0</v>
      </c>
      <c r="S21" s="57"/>
      <c r="T21" s="38"/>
      <c r="U21" s="20"/>
      <c r="V21" s="38"/>
      <c r="W21" s="20"/>
    </row>
    <row r="22" ht="15" customHeight="1" spans="1:23">
      <c r="A22" s="173" t="s">
        <v>225</v>
      </c>
      <c r="B22" s="255" t="s">
        <v>244</v>
      </c>
      <c r="C22" s="173" t="s">
        <v>245</v>
      </c>
      <c r="D22" s="173" t="s">
        <v>69</v>
      </c>
      <c r="E22" s="20">
        <v>2100301</v>
      </c>
      <c r="F22" s="173" t="s">
        <v>112</v>
      </c>
      <c r="G22" s="20">
        <v>31003</v>
      </c>
      <c r="H22" s="20" t="s">
        <v>229</v>
      </c>
      <c r="I22" s="139">
        <f t="shared" si="0"/>
        <v>628950</v>
      </c>
      <c r="J22" s="139">
        <f t="shared" si="1"/>
        <v>0</v>
      </c>
      <c r="K22" s="139"/>
      <c r="L22" s="38"/>
      <c r="M22" s="38"/>
      <c r="N22" s="38"/>
      <c r="O22" s="38"/>
      <c r="P22" s="38"/>
      <c r="Q22" s="38"/>
      <c r="R22" s="57">
        <f t="shared" si="2"/>
        <v>628950</v>
      </c>
      <c r="S22" s="57">
        <v>628950</v>
      </c>
      <c r="T22" s="38"/>
      <c r="U22" s="20"/>
      <c r="V22" s="38"/>
      <c r="W22" s="20"/>
    </row>
    <row r="23" ht="15" customHeight="1" spans="1:23">
      <c r="A23" s="173" t="s">
        <v>230</v>
      </c>
      <c r="B23" s="255" t="s">
        <v>246</v>
      </c>
      <c r="C23" s="173" t="s">
        <v>247</v>
      </c>
      <c r="D23" s="173" t="s">
        <v>69</v>
      </c>
      <c r="E23" s="20">
        <v>2100408</v>
      </c>
      <c r="F23" s="173" t="s">
        <v>116</v>
      </c>
      <c r="G23" s="20">
        <v>30226</v>
      </c>
      <c r="H23" s="20" t="s">
        <v>243</v>
      </c>
      <c r="I23" s="139">
        <f t="shared" si="0"/>
        <v>660000</v>
      </c>
      <c r="J23" s="139">
        <f t="shared" si="1"/>
        <v>660000</v>
      </c>
      <c r="K23" s="139">
        <v>660000</v>
      </c>
      <c r="L23" s="38"/>
      <c r="M23" s="38"/>
      <c r="N23" s="38"/>
      <c r="O23" s="38"/>
      <c r="P23" s="38"/>
      <c r="Q23" s="38"/>
      <c r="R23" s="57">
        <f t="shared" si="2"/>
        <v>0</v>
      </c>
      <c r="S23" s="57"/>
      <c r="T23" s="38"/>
      <c r="U23" s="20"/>
      <c r="V23" s="38"/>
      <c r="W23" s="20"/>
    </row>
    <row r="24" ht="21.75" customHeight="1" spans="1:23">
      <c r="A24" s="175"/>
      <c r="B24" s="175"/>
      <c r="C24" s="175"/>
      <c r="D24" s="175"/>
      <c r="E24" s="175"/>
      <c r="F24" s="175"/>
      <c r="G24" s="175"/>
      <c r="H24" s="175"/>
      <c r="I24" s="21">
        <f t="shared" si="0"/>
        <v>0</v>
      </c>
      <c r="J24" s="139"/>
      <c r="K24" s="139"/>
      <c r="L24" s="139"/>
      <c r="M24" s="139"/>
      <c r="N24" s="139"/>
      <c r="O24" s="139"/>
      <c r="P24" s="139"/>
      <c r="Q24" s="139"/>
      <c r="R24" s="38">
        <f t="shared" si="2"/>
        <v>0</v>
      </c>
      <c r="S24" s="139"/>
      <c r="T24" s="139"/>
      <c r="U24" s="139"/>
      <c r="V24" s="139"/>
      <c r="W24" s="139"/>
    </row>
    <row r="25" ht="18.75" customHeight="1" spans="1:23">
      <c r="A25" s="176" t="s">
        <v>167</v>
      </c>
      <c r="B25" s="177"/>
      <c r="C25" s="177"/>
      <c r="D25" s="177"/>
      <c r="E25" s="177"/>
      <c r="F25" s="177"/>
      <c r="G25" s="177"/>
      <c r="H25" s="178"/>
      <c r="I25" s="139">
        <f>SUM(I10:I24)</f>
        <v>10580950</v>
      </c>
      <c r="J25" s="139">
        <f t="shared" ref="J25:W25" si="3">SUM(J10:J24)</f>
        <v>712000</v>
      </c>
      <c r="K25" s="139">
        <f t="shared" si="3"/>
        <v>712000</v>
      </c>
      <c r="L25" s="139">
        <f t="shared" si="3"/>
        <v>0</v>
      </c>
      <c r="M25" s="139">
        <f t="shared" si="3"/>
        <v>0</v>
      </c>
      <c r="N25" s="139">
        <f t="shared" si="3"/>
        <v>0</v>
      </c>
      <c r="O25" s="139">
        <f t="shared" si="3"/>
        <v>0</v>
      </c>
      <c r="P25" s="139">
        <f t="shared" si="3"/>
        <v>0</v>
      </c>
      <c r="Q25" s="139">
        <f t="shared" si="3"/>
        <v>0</v>
      </c>
      <c r="R25" s="139">
        <f t="shared" si="3"/>
        <v>9868950</v>
      </c>
      <c r="S25" s="139">
        <f t="shared" si="3"/>
        <v>9868950</v>
      </c>
      <c r="T25" s="139">
        <f t="shared" si="3"/>
        <v>0</v>
      </c>
      <c r="U25" s="139">
        <f t="shared" si="3"/>
        <v>0</v>
      </c>
      <c r="V25" s="139">
        <f t="shared" si="3"/>
        <v>0</v>
      </c>
      <c r="W25" s="139">
        <f t="shared" si="3"/>
        <v>0</v>
      </c>
    </row>
  </sheetData>
  <mergeCells count="28">
    <mergeCell ref="A3:W3"/>
    <mergeCell ref="A4:H4"/>
    <mergeCell ref="J5:M5"/>
    <mergeCell ref="N5:P5"/>
    <mergeCell ref="R5:W5"/>
    <mergeCell ref="A25:H25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68"/>
  <sheetViews>
    <sheetView showZeros="0" zoomScale="70" zoomScaleNormal="70" workbookViewId="0">
      <pane ySplit="1" topLeftCell="A39" activePane="bottomLeft" state="frozen"/>
      <selection/>
      <selection pane="bottomLeft" activeCell="C51" sqref="C51"/>
    </sheetView>
  </sheetViews>
  <sheetFormatPr defaultColWidth="9.14414414414414" defaultRowHeight="12" customHeight="1"/>
  <cols>
    <col min="1" max="1" width="34.2792792792793" customWidth="1"/>
    <col min="2" max="2" width="38.8918918918919" customWidth="1"/>
    <col min="3" max="5" width="23.5765765765766" customWidth="1"/>
    <col min="6" max="6" width="11.2792792792793" customWidth="1"/>
    <col min="7" max="7" width="25.1441441441441" customWidth="1"/>
    <col min="8" max="8" width="15.5765765765766" customWidth="1"/>
    <col min="9" max="9" width="13.4234234234234" customWidth="1"/>
    <col min="10" max="10" width="28.729729729729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248</v>
      </c>
    </row>
    <row r="3" ht="39.75" customHeight="1" spans="1:10">
      <c r="A3" s="81" t="str">
        <f>"2025"&amp;"年部门项目支出绩效目标表"</f>
        <v>2025年部门项目支出绩效目标表</v>
      </c>
      <c r="B3" s="4"/>
      <c r="C3" s="4"/>
      <c r="D3" s="4"/>
      <c r="E3" s="4"/>
      <c r="F3" s="82"/>
      <c r="G3" s="4"/>
      <c r="H3" s="82"/>
      <c r="I3" s="82"/>
      <c r="J3" s="4"/>
    </row>
    <row r="4" ht="17.25" customHeight="1" spans="1:1">
      <c r="A4" s="5" t="str">
        <f>"单位名称："&amp;"昆明市五华区丰宁街道社区卫生服务中心"</f>
        <v>单位名称：昆明市五华区丰宁街道社区卫生服务中心</v>
      </c>
    </row>
    <row r="5" ht="44.25" customHeight="1" spans="1:10">
      <c r="A5" s="83" t="s">
        <v>180</v>
      </c>
      <c r="B5" s="83" t="s">
        <v>249</v>
      </c>
      <c r="C5" s="83" t="s">
        <v>250</v>
      </c>
      <c r="D5" s="83" t="s">
        <v>251</v>
      </c>
      <c r="E5" s="83" t="s">
        <v>252</v>
      </c>
      <c r="F5" s="84" t="s">
        <v>253</v>
      </c>
      <c r="G5" s="83" t="s">
        <v>254</v>
      </c>
      <c r="H5" s="84" t="s">
        <v>255</v>
      </c>
      <c r="I5" s="84" t="s">
        <v>256</v>
      </c>
      <c r="J5" s="83" t="s">
        <v>257</v>
      </c>
    </row>
    <row r="6" ht="18.75" customHeight="1" spans="1:10">
      <c r="A6" s="162">
        <v>1</v>
      </c>
      <c r="B6" s="162">
        <v>2</v>
      </c>
      <c r="C6" s="162">
        <v>3</v>
      </c>
      <c r="D6" s="162">
        <v>4</v>
      </c>
      <c r="E6" s="162">
        <v>5</v>
      </c>
      <c r="F6" s="38">
        <v>6</v>
      </c>
      <c r="G6" s="162">
        <v>7</v>
      </c>
      <c r="H6" s="38">
        <v>8</v>
      </c>
      <c r="I6" s="38">
        <v>9</v>
      </c>
      <c r="J6" s="162">
        <v>10</v>
      </c>
    </row>
    <row r="7" ht="36" customHeight="1" spans="1:10">
      <c r="A7" s="163" t="s">
        <v>247</v>
      </c>
      <c r="B7" s="163" t="s">
        <v>258</v>
      </c>
      <c r="C7" s="163" t="s">
        <v>259</v>
      </c>
      <c r="D7" s="163" t="s">
        <v>260</v>
      </c>
      <c r="E7" s="163" t="s">
        <v>261</v>
      </c>
      <c r="F7" s="163" t="s">
        <v>262</v>
      </c>
      <c r="G7" s="163" t="s">
        <v>263</v>
      </c>
      <c r="H7" s="163" t="s">
        <v>264</v>
      </c>
      <c r="I7" s="163" t="s">
        <v>265</v>
      </c>
      <c r="J7" s="163" t="s">
        <v>266</v>
      </c>
    </row>
    <row r="8" ht="36" customHeight="1" spans="1:10">
      <c r="A8" s="163" t="s">
        <v>247</v>
      </c>
      <c r="B8" s="163" t="s">
        <v>258</v>
      </c>
      <c r="C8" s="163" t="s">
        <v>259</v>
      </c>
      <c r="D8" s="163" t="s">
        <v>260</v>
      </c>
      <c r="E8" s="163" t="s">
        <v>267</v>
      </c>
      <c r="F8" s="163" t="s">
        <v>262</v>
      </c>
      <c r="G8" s="163" t="s">
        <v>263</v>
      </c>
      <c r="H8" s="163" t="s">
        <v>264</v>
      </c>
      <c r="I8" s="163" t="s">
        <v>265</v>
      </c>
      <c r="J8" s="163" t="s">
        <v>267</v>
      </c>
    </row>
    <row r="9" ht="36" customHeight="1" spans="1:10">
      <c r="A9" s="163" t="s">
        <v>247</v>
      </c>
      <c r="B9" s="163" t="s">
        <v>258</v>
      </c>
      <c r="C9" s="163" t="s">
        <v>259</v>
      </c>
      <c r="D9" s="163" t="s">
        <v>260</v>
      </c>
      <c r="E9" s="163" t="s">
        <v>268</v>
      </c>
      <c r="F9" s="163" t="s">
        <v>262</v>
      </c>
      <c r="G9" s="163" t="s">
        <v>263</v>
      </c>
      <c r="H9" s="163" t="s">
        <v>264</v>
      </c>
      <c r="I9" s="163" t="s">
        <v>265</v>
      </c>
      <c r="J9" s="163" t="s">
        <v>268</v>
      </c>
    </row>
    <row r="10" ht="36" customHeight="1" spans="1:10">
      <c r="A10" s="163" t="s">
        <v>247</v>
      </c>
      <c r="B10" s="163" t="s">
        <v>258</v>
      </c>
      <c r="C10" s="163" t="s">
        <v>259</v>
      </c>
      <c r="D10" s="163" t="s">
        <v>260</v>
      </c>
      <c r="E10" s="163" t="s">
        <v>269</v>
      </c>
      <c r="F10" s="163" t="s">
        <v>262</v>
      </c>
      <c r="G10" s="163" t="s">
        <v>263</v>
      </c>
      <c r="H10" s="163" t="s">
        <v>264</v>
      </c>
      <c r="I10" s="163" t="s">
        <v>265</v>
      </c>
      <c r="J10" s="163" t="s">
        <v>270</v>
      </c>
    </row>
    <row r="11" ht="36" customHeight="1" spans="1:10">
      <c r="A11" s="163" t="s">
        <v>247</v>
      </c>
      <c r="B11" s="163" t="s">
        <v>258</v>
      </c>
      <c r="C11" s="163" t="s">
        <v>259</v>
      </c>
      <c r="D11" s="163" t="s">
        <v>260</v>
      </c>
      <c r="E11" s="163" t="s">
        <v>271</v>
      </c>
      <c r="F11" s="163" t="s">
        <v>262</v>
      </c>
      <c r="G11" s="163" t="s">
        <v>272</v>
      </c>
      <c r="H11" s="163" t="s">
        <v>264</v>
      </c>
      <c r="I11" s="163" t="s">
        <v>265</v>
      </c>
      <c r="J11" s="163" t="s">
        <v>273</v>
      </c>
    </row>
    <row r="12" ht="36" customHeight="1" spans="1:10">
      <c r="A12" s="163" t="s">
        <v>247</v>
      </c>
      <c r="B12" s="163" t="s">
        <v>258</v>
      </c>
      <c r="C12" s="163" t="s">
        <v>259</v>
      </c>
      <c r="D12" s="163" t="s">
        <v>260</v>
      </c>
      <c r="E12" s="163" t="s">
        <v>274</v>
      </c>
      <c r="F12" s="163" t="s">
        <v>262</v>
      </c>
      <c r="G12" s="163" t="s">
        <v>275</v>
      </c>
      <c r="H12" s="163" t="s">
        <v>264</v>
      </c>
      <c r="I12" s="163" t="s">
        <v>265</v>
      </c>
      <c r="J12" s="163" t="s">
        <v>274</v>
      </c>
    </row>
    <row r="13" ht="36" customHeight="1" spans="1:10">
      <c r="A13" s="163" t="s">
        <v>247</v>
      </c>
      <c r="B13" s="163" t="s">
        <v>258</v>
      </c>
      <c r="C13" s="163" t="s">
        <v>259</v>
      </c>
      <c r="D13" s="163" t="s">
        <v>260</v>
      </c>
      <c r="E13" s="163" t="s">
        <v>276</v>
      </c>
      <c r="F13" s="163" t="s">
        <v>277</v>
      </c>
      <c r="G13" s="163" t="s">
        <v>278</v>
      </c>
      <c r="H13" s="163" t="s">
        <v>279</v>
      </c>
      <c r="I13" s="163" t="s">
        <v>265</v>
      </c>
      <c r="J13" s="163" t="s">
        <v>280</v>
      </c>
    </row>
    <row r="14" ht="36" customHeight="1" spans="1:10">
      <c r="A14" s="163" t="s">
        <v>247</v>
      </c>
      <c r="B14" s="163" t="s">
        <v>258</v>
      </c>
      <c r="C14" s="163" t="s">
        <v>259</v>
      </c>
      <c r="D14" s="163" t="s">
        <v>260</v>
      </c>
      <c r="E14" s="163" t="s">
        <v>281</v>
      </c>
      <c r="F14" s="163" t="s">
        <v>277</v>
      </c>
      <c r="G14" s="163" t="s">
        <v>282</v>
      </c>
      <c r="H14" s="163" t="s">
        <v>279</v>
      </c>
      <c r="I14" s="163" t="s">
        <v>265</v>
      </c>
      <c r="J14" s="163" t="s">
        <v>283</v>
      </c>
    </row>
    <row r="15" ht="36" customHeight="1" spans="1:10">
      <c r="A15" s="163" t="s">
        <v>247</v>
      </c>
      <c r="B15" s="163" t="s">
        <v>258</v>
      </c>
      <c r="C15" s="163" t="s">
        <v>259</v>
      </c>
      <c r="D15" s="163" t="s">
        <v>260</v>
      </c>
      <c r="E15" s="163" t="s">
        <v>284</v>
      </c>
      <c r="F15" s="163" t="s">
        <v>262</v>
      </c>
      <c r="G15" s="163" t="s">
        <v>263</v>
      </c>
      <c r="H15" s="163" t="s">
        <v>264</v>
      </c>
      <c r="I15" s="163" t="s">
        <v>265</v>
      </c>
      <c r="J15" s="163" t="s">
        <v>284</v>
      </c>
    </row>
    <row r="16" ht="36" customHeight="1" spans="1:10">
      <c r="A16" s="163" t="s">
        <v>247</v>
      </c>
      <c r="B16" s="163" t="s">
        <v>258</v>
      </c>
      <c r="C16" s="163" t="s">
        <v>259</v>
      </c>
      <c r="D16" s="163" t="s">
        <v>260</v>
      </c>
      <c r="E16" s="163" t="s">
        <v>285</v>
      </c>
      <c r="F16" s="163" t="s">
        <v>262</v>
      </c>
      <c r="G16" s="163" t="s">
        <v>286</v>
      </c>
      <c r="H16" s="163" t="s">
        <v>264</v>
      </c>
      <c r="I16" s="163" t="s">
        <v>265</v>
      </c>
      <c r="J16" s="163" t="s">
        <v>287</v>
      </c>
    </row>
    <row r="17" ht="36" customHeight="1" spans="1:10">
      <c r="A17" s="163" t="s">
        <v>247</v>
      </c>
      <c r="B17" s="163" t="s">
        <v>258</v>
      </c>
      <c r="C17" s="163" t="s">
        <v>259</v>
      </c>
      <c r="D17" s="163" t="s">
        <v>260</v>
      </c>
      <c r="E17" s="163" t="s">
        <v>288</v>
      </c>
      <c r="F17" s="163" t="s">
        <v>262</v>
      </c>
      <c r="G17" s="163" t="s">
        <v>286</v>
      </c>
      <c r="H17" s="163" t="s">
        <v>264</v>
      </c>
      <c r="I17" s="163" t="s">
        <v>265</v>
      </c>
      <c r="J17" s="163" t="s">
        <v>289</v>
      </c>
    </row>
    <row r="18" ht="36" customHeight="1" spans="1:10">
      <c r="A18" s="163" t="s">
        <v>247</v>
      </c>
      <c r="B18" s="163" t="s">
        <v>258</v>
      </c>
      <c r="C18" s="163" t="s">
        <v>259</v>
      </c>
      <c r="D18" s="163" t="s">
        <v>260</v>
      </c>
      <c r="E18" s="163" t="s">
        <v>290</v>
      </c>
      <c r="F18" s="163" t="s">
        <v>262</v>
      </c>
      <c r="G18" s="163" t="s">
        <v>263</v>
      </c>
      <c r="H18" s="163" t="s">
        <v>264</v>
      </c>
      <c r="I18" s="163" t="s">
        <v>265</v>
      </c>
      <c r="J18" s="163" t="s">
        <v>291</v>
      </c>
    </row>
    <row r="19" ht="36" customHeight="1" spans="1:10">
      <c r="A19" s="163" t="s">
        <v>247</v>
      </c>
      <c r="B19" s="163" t="s">
        <v>258</v>
      </c>
      <c r="C19" s="163" t="s">
        <v>259</v>
      </c>
      <c r="D19" s="163" t="s">
        <v>260</v>
      </c>
      <c r="E19" s="163" t="s">
        <v>292</v>
      </c>
      <c r="F19" s="163" t="s">
        <v>277</v>
      </c>
      <c r="G19" s="163" t="s">
        <v>293</v>
      </c>
      <c r="H19" s="163" t="s">
        <v>294</v>
      </c>
      <c r="I19" s="163" t="s">
        <v>265</v>
      </c>
      <c r="J19" s="163" t="s">
        <v>295</v>
      </c>
    </row>
    <row r="20" ht="36" customHeight="1" spans="1:10">
      <c r="A20" s="163" t="s">
        <v>247</v>
      </c>
      <c r="B20" s="163" t="s">
        <v>258</v>
      </c>
      <c r="C20" s="163" t="s">
        <v>259</v>
      </c>
      <c r="D20" s="163" t="s">
        <v>296</v>
      </c>
      <c r="E20" s="163" t="s">
        <v>297</v>
      </c>
      <c r="F20" s="163" t="s">
        <v>262</v>
      </c>
      <c r="G20" s="163" t="s">
        <v>298</v>
      </c>
      <c r="H20" s="163" t="s">
        <v>264</v>
      </c>
      <c r="I20" s="163" t="s">
        <v>265</v>
      </c>
      <c r="J20" s="163" t="s">
        <v>299</v>
      </c>
    </row>
    <row r="21" ht="36" customHeight="1" spans="1:10">
      <c r="A21" s="163" t="s">
        <v>247</v>
      </c>
      <c r="B21" s="163" t="s">
        <v>258</v>
      </c>
      <c r="C21" s="163" t="s">
        <v>259</v>
      </c>
      <c r="D21" s="163" t="s">
        <v>296</v>
      </c>
      <c r="E21" s="163" t="s">
        <v>300</v>
      </c>
      <c r="F21" s="163" t="s">
        <v>262</v>
      </c>
      <c r="G21" s="163" t="s">
        <v>286</v>
      </c>
      <c r="H21" s="163" t="s">
        <v>264</v>
      </c>
      <c r="I21" s="163" t="s">
        <v>265</v>
      </c>
      <c r="J21" s="163" t="s">
        <v>301</v>
      </c>
    </row>
    <row r="22" ht="36" customHeight="1" spans="1:10">
      <c r="A22" s="163" t="s">
        <v>247</v>
      </c>
      <c r="B22" s="163" t="s">
        <v>258</v>
      </c>
      <c r="C22" s="163" t="s">
        <v>259</v>
      </c>
      <c r="D22" s="163" t="s">
        <v>296</v>
      </c>
      <c r="E22" s="163" t="s">
        <v>302</v>
      </c>
      <c r="F22" s="163" t="s">
        <v>262</v>
      </c>
      <c r="G22" s="163" t="s">
        <v>286</v>
      </c>
      <c r="H22" s="163" t="s">
        <v>264</v>
      </c>
      <c r="I22" s="163" t="s">
        <v>265</v>
      </c>
      <c r="J22" s="163" t="s">
        <v>303</v>
      </c>
    </row>
    <row r="23" ht="36" customHeight="1" spans="1:10">
      <c r="A23" s="163" t="s">
        <v>247</v>
      </c>
      <c r="B23" s="163" t="s">
        <v>258</v>
      </c>
      <c r="C23" s="163" t="s">
        <v>259</v>
      </c>
      <c r="D23" s="163" t="s">
        <v>296</v>
      </c>
      <c r="E23" s="163" t="s">
        <v>304</v>
      </c>
      <c r="F23" s="163" t="s">
        <v>262</v>
      </c>
      <c r="G23" s="163" t="s">
        <v>298</v>
      </c>
      <c r="H23" s="163" t="s">
        <v>264</v>
      </c>
      <c r="I23" s="163" t="s">
        <v>265</v>
      </c>
      <c r="J23" s="163" t="s">
        <v>305</v>
      </c>
    </row>
    <row r="24" ht="36" customHeight="1" spans="1:10">
      <c r="A24" s="163" t="s">
        <v>247</v>
      </c>
      <c r="B24" s="163" t="s">
        <v>258</v>
      </c>
      <c r="C24" s="163" t="s">
        <v>259</v>
      </c>
      <c r="D24" s="163" t="s">
        <v>296</v>
      </c>
      <c r="E24" s="163" t="s">
        <v>306</v>
      </c>
      <c r="F24" s="163" t="s">
        <v>262</v>
      </c>
      <c r="G24" s="163" t="s">
        <v>307</v>
      </c>
      <c r="H24" s="163" t="s">
        <v>264</v>
      </c>
      <c r="I24" s="163" t="s">
        <v>265</v>
      </c>
      <c r="J24" s="163" t="s">
        <v>308</v>
      </c>
    </row>
    <row r="25" ht="36" customHeight="1" spans="1:10">
      <c r="A25" s="163" t="s">
        <v>247</v>
      </c>
      <c r="B25" s="163" t="s">
        <v>258</v>
      </c>
      <c r="C25" s="163" t="s">
        <v>309</v>
      </c>
      <c r="D25" s="163" t="s">
        <v>310</v>
      </c>
      <c r="E25" s="163" t="s">
        <v>311</v>
      </c>
      <c r="F25" s="163" t="s">
        <v>277</v>
      </c>
      <c r="G25" s="163" t="s">
        <v>312</v>
      </c>
      <c r="H25" s="163" t="s">
        <v>294</v>
      </c>
      <c r="I25" s="163" t="s">
        <v>313</v>
      </c>
      <c r="J25" s="163" t="s">
        <v>311</v>
      </c>
    </row>
    <row r="26" ht="36" customHeight="1" spans="1:10">
      <c r="A26" s="163" t="s">
        <v>247</v>
      </c>
      <c r="B26" s="163" t="s">
        <v>258</v>
      </c>
      <c r="C26" s="163" t="s">
        <v>309</v>
      </c>
      <c r="D26" s="163" t="s">
        <v>310</v>
      </c>
      <c r="E26" s="163" t="s">
        <v>314</v>
      </c>
      <c r="F26" s="163" t="s">
        <v>277</v>
      </c>
      <c r="G26" s="163" t="s">
        <v>315</v>
      </c>
      <c r="H26" s="163" t="s">
        <v>294</v>
      </c>
      <c r="I26" s="163" t="s">
        <v>265</v>
      </c>
      <c r="J26" s="163" t="s">
        <v>316</v>
      </c>
    </row>
    <row r="27" ht="36" customHeight="1" spans="1:10">
      <c r="A27" s="163" t="s">
        <v>247</v>
      </c>
      <c r="B27" s="163" t="s">
        <v>258</v>
      </c>
      <c r="C27" s="163" t="s">
        <v>309</v>
      </c>
      <c r="D27" s="163" t="s">
        <v>317</v>
      </c>
      <c r="E27" s="163" t="s">
        <v>318</v>
      </c>
      <c r="F27" s="163" t="s">
        <v>262</v>
      </c>
      <c r="G27" s="163" t="s">
        <v>315</v>
      </c>
      <c r="H27" s="163" t="s">
        <v>294</v>
      </c>
      <c r="I27" s="163" t="s">
        <v>313</v>
      </c>
      <c r="J27" s="163" t="s">
        <v>319</v>
      </c>
    </row>
    <row r="28" ht="40" customHeight="1" spans="1:10">
      <c r="A28" s="163" t="s">
        <v>247</v>
      </c>
      <c r="B28" s="163" t="s">
        <v>258</v>
      </c>
      <c r="C28" s="163" t="s">
        <v>320</v>
      </c>
      <c r="D28" s="163" t="s">
        <v>321</v>
      </c>
      <c r="E28" s="163" t="s">
        <v>321</v>
      </c>
      <c r="F28" s="163" t="s">
        <v>277</v>
      </c>
      <c r="G28" s="163" t="s">
        <v>286</v>
      </c>
      <c r="H28" s="163" t="s">
        <v>264</v>
      </c>
      <c r="I28" s="163" t="s">
        <v>265</v>
      </c>
      <c r="J28" s="163" t="s">
        <v>322</v>
      </c>
    </row>
    <row r="29" ht="40" customHeight="1" spans="1:10">
      <c r="A29" s="163" t="s">
        <v>232</v>
      </c>
      <c r="B29" s="163" t="s">
        <v>323</v>
      </c>
      <c r="C29" s="163" t="s">
        <v>259</v>
      </c>
      <c r="D29" s="163" t="s">
        <v>260</v>
      </c>
      <c r="E29" s="163" t="s">
        <v>324</v>
      </c>
      <c r="F29" s="163" t="s">
        <v>262</v>
      </c>
      <c r="G29" s="163" t="s">
        <v>325</v>
      </c>
      <c r="H29" s="163" t="s">
        <v>326</v>
      </c>
      <c r="I29" s="163" t="s">
        <v>265</v>
      </c>
      <c r="J29" s="163" t="s">
        <v>327</v>
      </c>
    </row>
    <row r="30" ht="40" customHeight="1" spans="1:10">
      <c r="A30" s="163" t="s">
        <v>232</v>
      </c>
      <c r="B30" s="163" t="s">
        <v>323</v>
      </c>
      <c r="C30" s="163" t="s">
        <v>259</v>
      </c>
      <c r="D30" s="163" t="s">
        <v>260</v>
      </c>
      <c r="E30" s="163" t="s">
        <v>328</v>
      </c>
      <c r="F30" s="163" t="s">
        <v>262</v>
      </c>
      <c r="G30" s="163" t="s">
        <v>329</v>
      </c>
      <c r="H30" s="163" t="s">
        <v>330</v>
      </c>
      <c r="I30" s="163" t="s">
        <v>265</v>
      </c>
      <c r="J30" s="163" t="s">
        <v>331</v>
      </c>
    </row>
    <row r="31" ht="40" customHeight="1" spans="1:10">
      <c r="A31" s="163" t="s">
        <v>232</v>
      </c>
      <c r="B31" s="163" t="s">
        <v>323</v>
      </c>
      <c r="C31" s="163" t="s">
        <v>259</v>
      </c>
      <c r="D31" s="163" t="s">
        <v>296</v>
      </c>
      <c r="E31" s="163" t="s">
        <v>332</v>
      </c>
      <c r="F31" s="163" t="s">
        <v>262</v>
      </c>
      <c r="G31" s="163" t="s">
        <v>307</v>
      </c>
      <c r="H31" s="163" t="s">
        <v>326</v>
      </c>
      <c r="I31" s="163" t="s">
        <v>265</v>
      </c>
      <c r="J31" s="163" t="s">
        <v>333</v>
      </c>
    </row>
    <row r="32" ht="40" customHeight="1" spans="1:10">
      <c r="A32" s="163" t="s">
        <v>232</v>
      </c>
      <c r="B32" s="163" t="s">
        <v>323</v>
      </c>
      <c r="C32" s="163" t="s">
        <v>259</v>
      </c>
      <c r="D32" s="163" t="s">
        <v>296</v>
      </c>
      <c r="E32" s="163" t="s">
        <v>334</v>
      </c>
      <c r="F32" s="163" t="s">
        <v>335</v>
      </c>
      <c r="G32" s="163" t="s">
        <v>81</v>
      </c>
      <c r="H32" s="163" t="s">
        <v>330</v>
      </c>
      <c r="I32" s="163" t="s">
        <v>265</v>
      </c>
      <c r="J32" s="163" t="s">
        <v>336</v>
      </c>
    </row>
    <row r="33" ht="40" customHeight="1" spans="1:10">
      <c r="A33" s="163" t="s">
        <v>232</v>
      </c>
      <c r="B33" s="163" t="s">
        <v>323</v>
      </c>
      <c r="C33" s="163" t="s">
        <v>259</v>
      </c>
      <c r="D33" s="163" t="s">
        <v>296</v>
      </c>
      <c r="E33" s="163" t="s">
        <v>337</v>
      </c>
      <c r="F33" s="163" t="s">
        <v>277</v>
      </c>
      <c r="G33" s="163" t="s">
        <v>338</v>
      </c>
      <c r="H33" s="163" t="s">
        <v>264</v>
      </c>
      <c r="I33" s="163" t="s">
        <v>265</v>
      </c>
      <c r="J33" s="163" t="s">
        <v>339</v>
      </c>
    </row>
    <row r="34" ht="40" customHeight="1" spans="1:10">
      <c r="A34" s="163" t="s">
        <v>232</v>
      </c>
      <c r="B34" s="163" t="s">
        <v>323</v>
      </c>
      <c r="C34" s="163" t="s">
        <v>259</v>
      </c>
      <c r="D34" s="163" t="s">
        <v>296</v>
      </c>
      <c r="E34" s="163" t="s">
        <v>340</v>
      </c>
      <c r="F34" s="163" t="s">
        <v>262</v>
      </c>
      <c r="G34" s="163" t="s">
        <v>307</v>
      </c>
      <c r="H34" s="163" t="s">
        <v>264</v>
      </c>
      <c r="I34" s="163" t="s">
        <v>265</v>
      </c>
      <c r="J34" s="163" t="s">
        <v>341</v>
      </c>
    </row>
    <row r="35" ht="40" customHeight="1" spans="1:10">
      <c r="A35" s="163" t="s">
        <v>232</v>
      </c>
      <c r="B35" s="163" t="s">
        <v>323</v>
      </c>
      <c r="C35" s="163" t="s">
        <v>259</v>
      </c>
      <c r="D35" s="163" t="s">
        <v>342</v>
      </c>
      <c r="E35" s="163" t="s">
        <v>343</v>
      </c>
      <c r="F35" s="163" t="s">
        <v>277</v>
      </c>
      <c r="G35" s="163" t="s">
        <v>344</v>
      </c>
      <c r="H35" s="163" t="s">
        <v>294</v>
      </c>
      <c r="I35" s="163" t="s">
        <v>313</v>
      </c>
      <c r="J35" s="163" t="s">
        <v>345</v>
      </c>
    </row>
    <row r="36" ht="40" customHeight="1" spans="1:10">
      <c r="A36" s="163" t="s">
        <v>232</v>
      </c>
      <c r="B36" s="163" t="s">
        <v>323</v>
      </c>
      <c r="C36" s="163" t="s">
        <v>259</v>
      </c>
      <c r="D36" s="163" t="s">
        <v>342</v>
      </c>
      <c r="E36" s="163" t="s">
        <v>346</v>
      </c>
      <c r="F36" s="163" t="s">
        <v>277</v>
      </c>
      <c r="G36" s="163" t="s">
        <v>338</v>
      </c>
      <c r="H36" s="163" t="s">
        <v>264</v>
      </c>
      <c r="I36" s="163" t="s">
        <v>265</v>
      </c>
      <c r="J36" s="163" t="s">
        <v>347</v>
      </c>
    </row>
    <row r="37" ht="40" customHeight="1" spans="1:10">
      <c r="A37" s="163" t="s">
        <v>232</v>
      </c>
      <c r="B37" s="163" t="s">
        <v>323</v>
      </c>
      <c r="C37" s="163" t="s">
        <v>259</v>
      </c>
      <c r="D37" s="163" t="s">
        <v>348</v>
      </c>
      <c r="E37" s="163" t="s">
        <v>349</v>
      </c>
      <c r="F37" s="163" t="s">
        <v>335</v>
      </c>
      <c r="G37" s="163" t="s">
        <v>350</v>
      </c>
      <c r="H37" s="163" t="s">
        <v>351</v>
      </c>
      <c r="I37" s="163" t="s">
        <v>265</v>
      </c>
      <c r="J37" s="163" t="s">
        <v>352</v>
      </c>
    </row>
    <row r="38" ht="40" customHeight="1" spans="1:10">
      <c r="A38" s="163" t="s">
        <v>232</v>
      </c>
      <c r="B38" s="163" t="s">
        <v>323</v>
      </c>
      <c r="C38" s="163" t="s">
        <v>309</v>
      </c>
      <c r="D38" s="163" t="s">
        <v>310</v>
      </c>
      <c r="E38" s="163" t="s">
        <v>353</v>
      </c>
      <c r="F38" s="163" t="s">
        <v>277</v>
      </c>
      <c r="G38" s="163" t="s">
        <v>354</v>
      </c>
      <c r="H38" s="163" t="s">
        <v>294</v>
      </c>
      <c r="I38" s="163" t="s">
        <v>313</v>
      </c>
      <c r="J38" s="163" t="s">
        <v>355</v>
      </c>
    </row>
    <row r="39" ht="40" customHeight="1" spans="1:10">
      <c r="A39" s="163" t="s">
        <v>232</v>
      </c>
      <c r="B39" s="163" t="s">
        <v>323</v>
      </c>
      <c r="C39" s="163" t="s">
        <v>309</v>
      </c>
      <c r="D39" s="163" t="s">
        <v>317</v>
      </c>
      <c r="E39" s="163" t="s">
        <v>356</v>
      </c>
      <c r="F39" s="163" t="s">
        <v>277</v>
      </c>
      <c r="G39" s="163" t="s">
        <v>357</v>
      </c>
      <c r="H39" s="163" t="s">
        <v>294</v>
      </c>
      <c r="I39" s="163" t="s">
        <v>313</v>
      </c>
      <c r="J39" s="163" t="s">
        <v>358</v>
      </c>
    </row>
    <row r="40" ht="40" customHeight="1" spans="1:10">
      <c r="A40" s="163" t="s">
        <v>232</v>
      </c>
      <c r="B40" s="163" t="s">
        <v>323</v>
      </c>
      <c r="C40" s="163" t="s">
        <v>320</v>
      </c>
      <c r="D40" s="163" t="s">
        <v>321</v>
      </c>
      <c r="E40" s="163" t="s">
        <v>321</v>
      </c>
      <c r="F40" s="163" t="s">
        <v>262</v>
      </c>
      <c r="G40" s="163" t="s">
        <v>307</v>
      </c>
      <c r="H40" s="163" t="s">
        <v>264</v>
      </c>
      <c r="I40" s="163" t="s">
        <v>265</v>
      </c>
      <c r="J40" s="163" t="s">
        <v>321</v>
      </c>
    </row>
    <row r="41" ht="24" customHeight="1" spans="1:10">
      <c r="A41" s="163" t="s">
        <v>245</v>
      </c>
      <c r="B41" s="163" t="s">
        <v>359</v>
      </c>
      <c r="C41" s="163" t="s">
        <v>259</v>
      </c>
      <c r="D41" s="163" t="s">
        <v>260</v>
      </c>
      <c r="E41" s="163" t="s">
        <v>360</v>
      </c>
      <c r="F41" s="163" t="s">
        <v>262</v>
      </c>
      <c r="G41" s="163" t="s">
        <v>361</v>
      </c>
      <c r="H41" s="163" t="s">
        <v>362</v>
      </c>
      <c r="I41" s="163" t="s">
        <v>265</v>
      </c>
      <c r="J41" s="163" t="s">
        <v>363</v>
      </c>
    </row>
    <row r="42" ht="24" customHeight="1" spans="1:10">
      <c r="A42" s="163" t="s">
        <v>245</v>
      </c>
      <c r="B42" s="163" t="s">
        <v>359</v>
      </c>
      <c r="C42" s="163" t="s">
        <v>259</v>
      </c>
      <c r="D42" s="163" t="s">
        <v>296</v>
      </c>
      <c r="E42" s="163" t="s">
        <v>364</v>
      </c>
      <c r="F42" s="163" t="s">
        <v>277</v>
      </c>
      <c r="G42" s="163" t="s">
        <v>338</v>
      </c>
      <c r="H42" s="163" t="s">
        <v>264</v>
      </c>
      <c r="I42" s="163" t="s">
        <v>265</v>
      </c>
      <c r="J42" s="163" t="s">
        <v>364</v>
      </c>
    </row>
    <row r="43" ht="24" customHeight="1" spans="1:10">
      <c r="A43" s="163" t="s">
        <v>245</v>
      </c>
      <c r="B43" s="163" t="s">
        <v>359</v>
      </c>
      <c r="C43" s="163" t="s">
        <v>259</v>
      </c>
      <c r="D43" s="163" t="s">
        <v>342</v>
      </c>
      <c r="E43" s="163" t="s">
        <v>343</v>
      </c>
      <c r="F43" s="163" t="s">
        <v>277</v>
      </c>
      <c r="G43" s="163" t="s">
        <v>344</v>
      </c>
      <c r="H43" s="163" t="s">
        <v>294</v>
      </c>
      <c r="I43" s="163" t="s">
        <v>313</v>
      </c>
      <c r="J43" s="163" t="s">
        <v>365</v>
      </c>
    </row>
    <row r="44" ht="24" customHeight="1" spans="1:10">
      <c r="A44" s="163" t="s">
        <v>245</v>
      </c>
      <c r="B44" s="163" t="s">
        <v>359</v>
      </c>
      <c r="C44" s="163" t="s">
        <v>259</v>
      </c>
      <c r="D44" s="163" t="s">
        <v>348</v>
      </c>
      <c r="E44" s="163" t="s">
        <v>349</v>
      </c>
      <c r="F44" s="163" t="s">
        <v>335</v>
      </c>
      <c r="G44" s="163" t="s">
        <v>366</v>
      </c>
      <c r="H44" s="163" t="s">
        <v>351</v>
      </c>
      <c r="I44" s="163" t="s">
        <v>265</v>
      </c>
      <c r="J44" s="163" t="s">
        <v>366</v>
      </c>
    </row>
    <row r="45" ht="24" customHeight="1" spans="1:10">
      <c r="A45" s="163" t="s">
        <v>245</v>
      </c>
      <c r="B45" s="163" t="s">
        <v>359</v>
      </c>
      <c r="C45" s="163" t="s">
        <v>309</v>
      </c>
      <c r="D45" s="163" t="s">
        <v>367</v>
      </c>
      <c r="E45" s="163" t="s">
        <v>368</v>
      </c>
      <c r="F45" s="163" t="s">
        <v>277</v>
      </c>
      <c r="G45" s="163" t="s">
        <v>369</v>
      </c>
      <c r="H45" s="163" t="s">
        <v>294</v>
      </c>
      <c r="I45" s="163" t="s">
        <v>265</v>
      </c>
      <c r="J45" s="163" t="s">
        <v>370</v>
      </c>
    </row>
    <row r="46" ht="24" customHeight="1" spans="1:10">
      <c r="A46" s="163" t="s">
        <v>245</v>
      </c>
      <c r="B46" s="163" t="s">
        <v>359</v>
      </c>
      <c r="C46" s="163" t="s">
        <v>309</v>
      </c>
      <c r="D46" s="163" t="s">
        <v>310</v>
      </c>
      <c r="E46" s="163" t="s">
        <v>371</v>
      </c>
      <c r="F46" s="163" t="s">
        <v>277</v>
      </c>
      <c r="G46" s="163" t="s">
        <v>372</v>
      </c>
      <c r="H46" s="163" t="s">
        <v>294</v>
      </c>
      <c r="I46" s="163" t="s">
        <v>313</v>
      </c>
      <c r="J46" s="163" t="s">
        <v>371</v>
      </c>
    </row>
    <row r="47" ht="24" customHeight="1" spans="1:10">
      <c r="A47" s="163" t="s">
        <v>245</v>
      </c>
      <c r="B47" s="163" t="s">
        <v>359</v>
      </c>
      <c r="C47" s="163" t="s">
        <v>320</v>
      </c>
      <c r="D47" s="163" t="s">
        <v>321</v>
      </c>
      <c r="E47" s="163" t="s">
        <v>373</v>
      </c>
      <c r="F47" s="163" t="s">
        <v>262</v>
      </c>
      <c r="G47" s="163" t="s">
        <v>263</v>
      </c>
      <c r="H47" s="163" t="s">
        <v>264</v>
      </c>
      <c r="I47" s="163" t="s">
        <v>265</v>
      </c>
      <c r="J47" s="163" t="s">
        <v>374</v>
      </c>
    </row>
    <row r="48" ht="24" customHeight="1" spans="1:10">
      <c r="A48" s="163" t="s">
        <v>227</v>
      </c>
      <c r="B48" s="163" t="s">
        <v>375</v>
      </c>
      <c r="C48" s="163" t="s">
        <v>259</v>
      </c>
      <c r="D48" s="163" t="s">
        <v>260</v>
      </c>
      <c r="E48" s="163" t="s">
        <v>376</v>
      </c>
      <c r="F48" s="163" t="s">
        <v>335</v>
      </c>
      <c r="G48" s="163" t="s">
        <v>377</v>
      </c>
      <c r="H48" s="163" t="s">
        <v>351</v>
      </c>
      <c r="I48" s="163" t="s">
        <v>265</v>
      </c>
      <c r="J48" s="163" t="s">
        <v>378</v>
      </c>
    </row>
    <row r="49" ht="24" customHeight="1" spans="1:10">
      <c r="A49" s="163" t="s">
        <v>227</v>
      </c>
      <c r="B49" s="163" t="s">
        <v>375</v>
      </c>
      <c r="C49" s="163" t="s">
        <v>259</v>
      </c>
      <c r="D49" s="163" t="s">
        <v>296</v>
      </c>
      <c r="E49" s="163" t="s">
        <v>364</v>
      </c>
      <c r="F49" s="163" t="s">
        <v>262</v>
      </c>
      <c r="G49" s="163" t="s">
        <v>338</v>
      </c>
      <c r="H49" s="163" t="s">
        <v>264</v>
      </c>
      <c r="I49" s="163" t="s">
        <v>265</v>
      </c>
      <c r="J49" s="163" t="s">
        <v>364</v>
      </c>
    </row>
    <row r="50" ht="24" customHeight="1" spans="1:10">
      <c r="A50" s="163" t="s">
        <v>227</v>
      </c>
      <c r="B50" s="163" t="s">
        <v>375</v>
      </c>
      <c r="C50" s="163" t="s">
        <v>259</v>
      </c>
      <c r="D50" s="163" t="s">
        <v>342</v>
      </c>
      <c r="E50" s="163" t="s">
        <v>343</v>
      </c>
      <c r="F50" s="163" t="s">
        <v>277</v>
      </c>
      <c r="G50" s="163" t="s">
        <v>344</v>
      </c>
      <c r="H50" s="163" t="s">
        <v>294</v>
      </c>
      <c r="I50" s="163" t="s">
        <v>313</v>
      </c>
      <c r="J50" s="163" t="s">
        <v>365</v>
      </c>
    </row>
    <row r="51" ht="24" customHeight="1" spans="1:10">
      <c r="A51" s="163" t="s">
        <v>227</v>
      </c>
      <c r="B51" s="163" t="s">
        <v>375</v>
      </c>
      <c r="C51" s="163" t="s">
        <v>259</v>
      </c>
      <c r="D51" s="163" t="s">
        <v>348</v>
      </c>
      <c r="E51" s="163" t="s">
        <v>349</v>
      </c>
      <c r="F51" s="163" t="s">
        <v>335</v>
      </c>
      <c r="G51" s="163" t="s">
        <v>379</v>
      </c>
      <c r="H51" s="163" t="s">
        <v>294</v>
      </c>
      <c r="I51" s="163" t="s">
        <v>313</v>
      </c>
      <c r="J51" s="163" t="s">
        <v>379</v>
      </c>
    </row>
    <row r="52" ht="24" customHeight="1" spans="1:10">
      <c r="A52" s="163" t="s">
        <v>227</v>
      </c>
      <c r="B52" s="163" t="s">
        <v>375</v>
      </c>
      <c r="C52" s="163" t="s">
        <v>309</v>
      </c>
      <c r="D52" s="163" t="s">
        <v>310</v>
      </c>
      <c r="E52" s="163" t="s">
        <v>380</v>
      </c>
      <c r="F52" s="163" t="s">
        <v>277</v>
      </c>
      <c r="G52" s="163" t="s">
        <v>372</v>
      </c>
      <c r="H52" s="163" t="s">
        <v>294</v>
      </c>
      <c r="I52" s="163" t="s">
        <v>313</v>
      </c>
      <c r="J52" s="163" t="s">
        <v>381</v>
      </c>
    </row>
    <row r="53" ht="24" customHeight="1" spans="1:10">
      <c r="A53" s="163" t="s">
        <v>227</v>
      </c>
      <c r="B53" s="163" t="s">
        <v>375</v>
      </c>
      <c r="C53" s="163" t="s">
        <v>309</v>
      </c>
      <c r="D53" s="163" t="s">
        <v>317</v>
      </c>
      <c r="E53" s="163" t="s">
        <v>382</v>
      </c>
      <c r="F53" s="163" t="s">
        <v>277</v>
      </c>
      <c r="G53" s="163" t="s">
        <v>357</v>
      </c>
      <c r="H53" s="163" t="s">
        <v>294</v>
      </c>
      <c r="I53" s="163" t="s">
        <v>313</v>
      </c>
      <c r="J53" s="163" t="s">
        <v>357</v>
      </c>
    </row>
    <row r="54" ht="24" customHeight="1" spans="1:10">
      <c r="A54" s="163" t="s">
        <v>227</v>
      </c>
      <c r="B54" s="163" t="s">
        <v>375</v>
      </c>
      <c r="C54" s="163" t="s">
        <v>320</v>
      </c>
      <c r="D54" s="163" t="s">
        <v>321</v>
      </c>
      <c r="E54" s="163" t="s">
        <v>321</v>
      </c>
      <c r="F54" s="163" t="s">
        <v>262</v>
      </c>
      <c r="G54" s="163" t="s">
        <v>263</v>
      </c>
      <c r="H54" s="163" t="s">
        <v>264</v>
      </c>
      <c r="I54" s="163" t="s">
        <v>265</v>
      </c>
      <c r="J54" s="163" t="s">
        <v>321</v>
      </c>
    </row>
    <row r="55" ht="24" customHeight="1" spans="1:10">
      <c r="A55" s="164" t="s">
        <v>242</v>
      </c>
      <c r="B55" s="164" t="s">
        <v>383</v>
      </c>
      <c r="C55" s="164" t="s">
        <v>259</v>
      </c>
      <c r="D55" s="164" t="s">
        <v>260</v>
      </c>
      <c r="E55" s="164" t="s">
        <v>384</v>
      </c>
      <c r="F55" s="164" t="s">
        <v>262</v>
      </c>
      <c r="G55" s="164" t="s">
        <v>385</v>
      </c>
      <c r="H55" s="164" t="s">
        <v>279</v>
      </c>
      <c r="I55" s="164" t="s">
        <v>265</v>
      </c>
      <c r="J55" s="164" t="s">
        <v>386</v>
      </c>
    </row>
    <row r="56" ht="24" customHeight="1" spans="1:10">
      <c r="A56" s="165" t="s">
        <v>242</v>
      </c>
      <c r="B56" s="165" t="s">
        <v>383</v>
      </c>
      <c r="C56" s="165" t="s">
        <v>259</v>
      </c>
      <c r="D56" s="165" t="s">
        <v>260</v>
      </c>
      <c r="E56" s="165" t="s">
        <v>387</v>
      </c>
      <c r="F56" s="165" t="s">
        <v>262</v>
      </c>
      <c r="G56" s="165" t="s">
        <v>90</v>
      </c>
      <c r="H56" s="165" t="s">
        <v>279</v>
      </c>
      <c r="I56" s="165" t="s">
        <v>265</v>
      </c>
      <c r="J56" s="165" t="s">
        <v>388</v>
      </c>
    </row>
    <row r="57" ht="24" customHeight="1" spans="1:10">
      <c r="A57" s="165" t="s">
        <v>242</v>
      </c>
      <c r="B57" s="165" t="s">
        <v>383</v>
      </c>
      <c r="C57" s="165" t="s">
        <v>259</v>
      </c>
      <c r="D57" s="165" t="s">
        <v>296</v>
      </c>
      <c r="E57" s="165" t="s">
        <v>389</v>
      </c>
      <c r="F57" s="165" t="s">
        <v>277</v>
      </c>
      <c r="G57" s="165" t="s">
        <v>338</v>
      </c>
      <c r="H57" s="165" t="s">
        <v>264</v>
      </c>
      <c r="I57" s="165" t="s">
        <v>265</v>
      </c>
      <c r="J57" s="165" t="s">
        <v>389</v>
      </c>
    </row>
    <row r="58" ht="24" customHeight="1" spans="1:10">
      <c r="A58" s="165" t="s">
        <v>242</v>
      </c>
      <c r="B58" s="165" t="s">
        <v>383</v>
      </c>
      <c r="C58" s="165" t="s">
        <v>259</v>
      </c>
      <c r="D58" s="165" t="s">
        <v>342</v>
      </c>
      <c r="E58" s="165" t="s">
        <v>390</v>
      </c>
      <c r="F58" s="165" t="s">
        <v>277</v>
      </c>
      <c r="G58" s="165" t="s">
        <v>344</v>
      </c>
      <c r="H58" s="165" t="s">
        <v>294</v>
      </c>
      <c r="I58" s="165" t="s">
        <v>313</v>
      </c>
      <c r="J58" s="165" t="s">
        <v>391</v>
      </c>
    </row>
    <row r="59" ht="24" customHeight="1" spans="1:10">
      <c r="A59" s="165" t="s">
        <v>242</v>
      </c>
      <c r="B59" s="165" t="s">
        <v>383</v>
      </c>
      <c r="C59" s="165" t="s">
        <v>259</v>
      </c>
      <c r="D59" s="165" t="s">
        <v>348</v>
      </c>
      <c r="E59" s="165" t="s">
        <v>349</v>
      </c>
      <c r="F59" s="165" t="s">
        <v>335</v>
      </c>
      <c r="G59" s="165" t="s">
        <v>392</v>
      </c>
      <c r="H59" s="165" t="s">
        <v>351</v>
      </c>
      <c r="I59" s="165" t="s">
        <v>265</v>
      </c>
      <c r="J59" s="165" t="s">
        <v>393</v>
      </c>
    </row>
    <row r="60" ht="24" customHeight="1" spans="1:10">
      <c r="A60" s="165" t="s">
        <v>242</v>
      </c>
      <c r="B60" s="165" t="s">
        <v>383</v>
      </c>
      <c r="C60" s="165" t="s">
        <v>309</v>
      </c>
      <c r="D60" s="165" t="s">
        <v>310</v>
      </c>
      <c r="E60" s="165" t="s">
        <v>394</v>
      </c>
      <c r="F60" s="165" t="s">
        <v>335</v>
      </c>
      <c r="G60" s="165" t="s">
        <v>395</v>
      </c>
      <c r="H60" s="165" t="s">
        <v>330</v>
      </c>
      <c r="I60" s="165" t="s">
        <v>265</v>
      </c>
      <c r="J60" s="165" t="s">
        <v>396</v>
      </c>
    </row>
    <row r="61" ht="24" customHeight="1" spans="1:10">
      <c r="A61" s="165" t="s">
        <v>242</v>
      </c>
      <c r="B61" s="165" t="s">
        <v>383</v>
      </c>
      <c r="C61" s="165" t="s">
        <v>309</v>
      </c>
      <c r="D61" s="165" t="s">
        <v>317</v>
      </c>
      <c r="E61" s="165" t="s">
        <v>397</v>
      </c>
      <c r="F61" s="165" t="s">
        <v>277</v>
      </c>
      <c r="G61" s="165" t="s">
        <v>354</v>
      </c>
      <c r="H61" s="165" t="s">
        <v>294</v>
      </c>
      <c r="I61" s="165" t="s">
        <v>313</v>
      </c>
      <c r="J61" s="165" t="s">
        <v>398</v>
      </c>
    </row>
    <row r="62" ht="24" customHeight="1" spans="1:10">
      <c r="A62" s="166" t="s">
        <v>242</v>
      </c>
      <c r="B62" s="166" t="s">
        <v>383</v>
      </c>
      <c r="C62" s="166" t="s">
        <v>320</v>
      </c>
      <c r="D62" s="166" t="s">
        <v>321</v>
      </c>
      <c r="E62" s="166" t="s">
        <v>321</v>
      </c>
      <c r="F62" s="166" t="s">
        <v>262</v>
      </c>
      <c r="G62" s="166" t="s">
        <v>263</v>
      </c>
      <c r="H62" s="166" t="s">
        <v>264</v>
      </c>
      <c r="I62" s="166" t="s">
        <v>265</v>
      </c>
      <c r="J62" s="166" t="s">
        <v>399</v>
      </c>
    </row>
    <row r="63" ht="18.75" customHeight="1" spans="1:10">
      <c r="A63" s="167"/>
      <c r="B63" s="167"/>
      <c r="C63" s="167"/>
      <c r="D63" s="167"/>
      <c r="E63" s="167"/>
      <c r="F63" s="168"/>
      <c r="G63" s="167"/>
      <c r="H63" s="168"/>
      <c r="I63" s="168"/>
      <c r="J63" s="167"/>
    </row>
    <row r="64" ht="18.75" customHeight="1" spans="1:10">
      <c r="A64" s="167"/>
      <c r="B64" s="167"/>
      <c r="C64" s="167"/>
      <c r="D64" s="167"/>
      <c r="E64" s="167"/>
      <c r="F64" s="168"/>
      <c r="G64" s="167"/>
      <c r="H64" s="168"/>
      <c r="I64" s="168"/>
      <c r="J64" s="167"/>
    </row>
    <row r="65" ht="18.75" customHeight="1" spans="1:10">
      <c r="A65" s="167"/>
      <c r="B65" s="167"/>
      <c r="C65" s="167"/>
      <c r="D65" s="167"/>
      <c r="E65" s="167"/>
      <c r="F65" s="168"/>
      <c r="G65" s="167"/>
      <c r="H65" s="168"/>
      <c r="I65" s="168"/>
      <c r="J65" s="167"/>
    </row>
    <row r="66" ht="18.75" customHeight="1" spans="1:10">
      <c r="A66" s="167"/>
      <c r="B66" s="167"/>
      <c r="C66" s="167"/>
      <c r="D66" s="167"/>
      <c r="E66" s="167"/>
      <c r="F66" s="168"/>
      <c r="G66" s="167"/>
      <c r="H66" s="168"/>
      <c r="I66" s="168"/>
      <c r="J66" s="167"/>
    </row>
    <row r="67" ht="42" customHeight="1" spans="1:10">
      <c r="A67" s="89"/>
      <c r="B67" s="169"/>
      <c r="C67" s="169"/>
      <c r="D67" s="169"/>
      <c r="E67" s="170"/>
      <c r="F67" s="171"/>
      <c r="G67" s="170"/>
      <c r="H67" s="171"/>
      <c r="I67" s="171"/>
      <c r="J67" s="170"/>
    </row>
    <row r="68" ht="42" customHeight="1" spans="1:10">
      <c r="A68" s="89"/>
      <c r="B68" s="36"/>
      <c r="C68" s="36"/>
      <c r="D68" s="36"/>
      <c r="E68" s="89"/>
      <c r="F68" s="36"/>
      <c r="G68" s="89"/>
      <c r="H68" s="36"/>
      <c r="I68" s="36"/>
      <c r="J68" s="89"/>
    </row>
  </sheetData>
  <mergeCells count="12">
    <mergeCell ref="A3:J3"/>
    <mergeCell ref="A4:H4"/>
    <mergeCell ref="A7:A28"/>
    <mergeCell ref="A29:A40"/>
    <mergeCell ref="A41:A47"/>
    <mergeCell ref="A48:A54"/>
    <mergeCell ref="A55:A62"/>
    <mergeCell ref="B7:B28"/>
    <mergeCell ref="B29:B40"/>
    <mergeCell ref="B41:B47"/>
    <mergeCell ref="B48:B54"/>
    <mergeCell ref="B55:B62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巧</cp:lastModifiedBy>
  <dcterms:created xsi:type="dcterms:W3CDTF">2025-02-06T07:09:00Z</dcterms:created>
  <dcterms:modified xsi:type="dcterms:W3CDTF">2025-03-31T02:46:56Z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  <property fmtid="{D5CDD505-2E9C-101B-9397-08002B2CF9AE}" pid="4" name="KSOReadingLayout">
    <vt:bool>true</vt:bool>
  </property>
</Properties>
</file>