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360zip$Temp\360$3\"/>
    </mc:Choice>
  </mc:AlternateContent>
  <bookViews>
    <workbookView xWindow="0" yWindow="0" windowWidth="23445" windowHeight="9765" tabRatio="894" firstSheet="6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'区对下转移支付绩效目标表09-2'!$A:$A,'区对下转移支付绩效目标表09-2'!$1:$1</definedName>
    <definedName name="_xlnm.Print_Titles" localSheetId="12">'区对下转移支付预算表09-1'!$A:$A,'区对下转移支付预算表09-1'!$1:$1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62913"/>
</workbook>
</file>

<file path=xl/calcChain.xml><?xml version="1.0" encoding="utf-8"?>
<calcChain xmlns="http://schemas.openxmlformats.org/spreadsheetml/2006/main">
  <c r="A3" i="14" l="1"/>
  <c r="D24" i="3" l="1"/>
  <c r="E24" i="3"/>
  <c r="F24" i="3"/>
  <c r="C24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8" i="3"/>
  <c r="C24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8" i="5"/>
  <c r="E24" i="5"/>
  <c r="F24" i="5"/>
  <c r="G24" i="5"/>
  <c r="D24" i="5"/>
  <c r="J38" i="7"/>
  <c r="K38" i="7"/>
  <c r="L38" i="7"/>
  <c r="M38" i="7"/>
  <c r="I38" i="7"/>
  <c r="J13" i="8"/>
  <c r="K13" i="8"/>
  <c r="I13" i="8"/>
  <c r="F12" i="17"/>
  <c r="G12" i="17"/>
  <c r="E12" i="17"/>
  <c r="G6" i="17" l="1"/>
  <c r="F6" i="17"/>
  <c r="E6" i="17"/>
  <c r="A3" i="17"/>
  <c r="A3" i="16"/>
  <c r="A3" i="15"/>
  <c r="A3" i="13"/>
  <c r="A3" i="12"/>
  <c r="A3" i="11"/>
  <c r="A3" i="10"/>
  <c r="A3" i="9"/>
  <c r="A3" i="8"/>
  <c r="A3" i="7"/>
  <c r="A3" i="6"/>
  <c r="A3" i="5"/>
  <c r="A3" i="4"/>
  <c r="A3" i="3"/>
  <c r="A3" i="2"/>
  <c r="A3" i="1"/>
</calcChain>
</file>

<file path=xl/sharedStrings.xml><?xml version="1.0" encoding="utf-8"?>
<sst xmlns="http://schemas.openxmlformats.org/spreadsheetml/2006/main" count="885" uniqueCount="376">
  <si>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</si>
  <si>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</si>
  <si>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</si>
  <si>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</si>
  <si>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</si>
  <si>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</si>
  <si>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</si>
  <si>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</si>
  <si>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</si>
  <si>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</si>
  <si>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</si>
  <si>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</si>
  <si>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</si>
  <si>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</si>
  <si>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</si>
  <si>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</si>
  <si>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</si>
  <si>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</si>
  <si>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</si>
  <si>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</si>
  <si>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</si>
  <si>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</si>
  <si>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</si>
  <si>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</si>
  <si>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</si>
  <si>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</si>
  <si>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</si>
  <si>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</si>
  <si>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</si>
  <si>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</si>
  <si>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</si>
  <si>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</si>
  <si>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</si>
  <si>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</si>
  <si>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</si>
  <si>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</si>
  <si>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</si>
  <si>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</si>
  <si>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</si>
  <si>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</si>
  <si>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</si>
  <si>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</si>
  <si>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</si>
  <si>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</si>
  <si>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</si>
  <si>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</si>
  <si>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</si>
  <si>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</si>
  <si>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</si>
  <si>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</si>
  <si>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</si>
  <si>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</si>
  <si>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</si>
  <si>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</si>
  <si>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</si>
  <si>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</si>
  <si>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</si>
  <si>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</si>
  <si>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</si>
  <si>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</si>
  <si>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</si>
  <si>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</si>
  <si>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</si>
  <si>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</si>
  <si>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</si>
  <si>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</si>
  <si>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</si>
  <si>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</si>
  <si>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</si>
  <si>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</si>
  <si>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</si>
  <si>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</si>
  <si>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</si>
  <si>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</si>
  <si>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</si>
  <si>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</si>
  <si>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</si>
  <si>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</si>
  <si>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</si>
  <si>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</si>
  <si>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</si>
  <si>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</si>
  <si>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</si>
  <si>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</si>
  <si>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</si>
  <si>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</si>
  <si>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</si>
  <si>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</si>
  <si>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</si>
  <si>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</si>
  <si>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</si>
  <si>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</si>
  <si>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</si>
  <si>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</si>
  <si>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</si>
  <si>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</si>
  <si>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</si>
  <si>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</si>
  <si>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</si>
  <si>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</si>
  <si>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</si>
  <si>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</si>
  <si>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</si>
  <si>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</si>
  <si>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</si>
  <si>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</si>
  <si>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</si>
  <si>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</si>
  <si>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</si>
  <si>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</si>
  <si>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</si>
  <si>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</si>
  <si>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</si>
  <si>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</si>
  <si>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</si>
  <si>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</si>
  <si>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</si>
  <si>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</si>
  <si>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</si>
  <si>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</si>
  <si>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</si>
  <si>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</si>
  <si>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</si>
  <si>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</si>
  <si>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</si>
  <si>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</si>
  <si>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</si>
  <si>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</si>
  <si>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</si>
  <si>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</si>
  <si>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</si>
  <si>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</si>
  <si>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</si>
  <si>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</si>
  <si>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</si>
  <si>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</si>
  <si>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</si>
  <si>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</si>
  <si>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</si>
  <si>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</si>
  <si>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</si>
  <si>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</si>
  <si>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</si>
  <si>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</si>
  <si>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</si>
  <si>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</si>
  <si>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</si>
  <si>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</si>
  <si>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</si>
  <si>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</si>
  <si>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</si>
  <si>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</si>
  <si>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</si>
  <si>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</si>
  <si>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</si>
  <si>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</si>
  <si>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</si>
  <si>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</si>
  <si>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</si>
  <si>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</si>
  <si>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</si>
  <si>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</si>
  <si>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</si>
  <si>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</si>
  <si>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</si>
  <si>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</si>
  <si>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</si>
  <si>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</si>
  <si>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</si>
  <si>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</si>
  <si>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</si>
  <si>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</si>
  <si>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</si>
  <si>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</si>
  <si>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</si>
  <si>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</si>
  <si>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</si>
  <si>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</si>
  <si>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</si>
  <si>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</si>
  <si>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</si>
  <si>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</si>
  <si>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</si>
  <si>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</si>
  <si>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</si>
  <si>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</si>
  <si>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</si>
  <si>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</si>
  <si>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</si>
  <si>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</si>
  <si>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</si>
  <si>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</si>
  <si>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</si>
  <si>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</si>
  <si>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</si>
  <si>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</si>
  <si>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</si>
  <si>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</si>
  <si>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</si>
  <si>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</si>
  <si>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</si>
  <si>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</si>
  <si>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</si>
  <si>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</si>
  <si>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</si>
  <si>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</si>
  <si>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</si>
  <si>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</si>
  <si>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</si>
  <si>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</si>
  <si>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</si>
  <si>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</si>
  <si>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</si>
  <si>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</si>
  <si>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</si>
  <si>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</si>
  <si>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单位名称：昆明市五华区瓦恭小学</t>
    <phoneticPr fontId="15" type="noConversion"/>
  </si>
  <si>
    <t>昆明市五华区瓦恭小学</t>
  </si>
  <si>
    <t>五华区基础教育学校书记、校长职级资金</t>
  </si>
  <si>
    <t>残疾人就业保障经费</t>
  </si>
  <si>
    <t>2025年党建经费</t>
  </si>
  <si>
    <t>本级</t>
    <phoneticPr fontId="15" type="noConversion"/>
  </si>
  <si>
    <t>备注：昆明市五华区瓦恭小学无政府采购预算。</t>
    <phoneticPr fontId="15" type="noConversion"/>
  </si>
  <si>
    <t>备注：昆明市五华区瓦恭小学无政府购买服务预算。</t>
    <phoneticPr fontId="15" type="noConversion"/>
  </si>
  <si>
    <t>备注：昆明市五华区瓦恭小学无区对下转移支付预算。</t>
    <phoneticPr fontId="15" type="noConversion"/>
  </si>
  <si>
    <t>备注：昆明市五华区瓦恭小学无区对下转移支付绩效目标。</t>
    <phoneticPr fontId="15" type="noConversion"/>
  </si>
  <si>
    <t>备注：昆明市五华区瓦恭小学无新增资产配置。</t>
    <phoneticPr fontId="15" type="noConversion"/>
  </si>
  <si>
    <t>备注：昆明市五华区瓦恭小学无上级补助项目支出预算。</t>
    <phoneticPr fontId="15" type="noConversion"/>
  </si>
  <si>
    <t>备注：昆明市五华区瓦恭小学无政府性基金支出预算。</t>
    <phoneticPr fontId="15" type="noConversion"/>
  </si>
  <si>
    <t>产出指标</t>
  </si>
  <si>
    <t>时效指标</t>
  </si>
  <si>
    <t>=</t>
  </si>
  <si>
    <t>100</t>
  </si>
  <si>
    <t>%</t>
  </si>
  <si>
    <t>定量指标</t>
  </si>
  <si>
    <t>数量指标</t>
  </si>
  <si>
    <t>经费保障人数</t>
  </si>
  <si>
    <t>人</t>
  </si>
  <si>
    <t>质量指标</t>
  </si>
  <si>
    <t>效益指标</t>
  </si>
  <si>
    <t>经济效益</t>
  </si>
  <si>
    <t>定性指标</t>
  </si>
  <si>
    <t>社会效益</t>
  </si>
  <si>
    <t>部门运转</t>
  </si>
  <si>
    <t>正常运转</t>
  </si>
  <si>
    <t>满意度指标</t>
  </si>
  <si>
    <t>服务对象满意度</t>
  </si>
  <si>
    <t>社会公众满意度</t>
  </si>
  <si>
    <t>&gt;=</t>
  </si>
  <si>
    <t>90</t>
  </si>
  <si>
    <t>2024年五华区基础教育学校书记、校长职级</t>
  </si>
  <si>
    <t>残疾人就业保障经费</t>
    <phoneticPr fontId="18" type="noConversion"/>
  </si>
  <si>
    <t>2025年残保金足额缴纳</t>
    <phoneticPr fontId="15" type="noConversion"/>
  </si>
  <si>
    <t>政策宣传次数</t>
  </si>
  <si>
    <t>兑现准确率</t>
  </si>
  <si>
    <t>发放及时率</t>
  </si>
  <si>
    <t>带动人均增收</t>
  </si>
  <si>
    <t>政策知晓率</t>
  </si>
  <si>
    <t>受益对象满意度</t>
  </si>
  <si>
    <t>95</t>
  </si>
  <si>
    <t>1000</t>
  </si>
  <si>
    <t>次（件）</t>
  </si>
  <si>
    <t>五华区基础教育学校书记、校长职级资金</t>
    <phoneticPr fontId="15" type="noConversion"/>
  </si>
  <si>
    <t>项目完成时间</t>
  </si>
  <si>
    <t>2024年12月31日前</t>
  </si>
  <si>
    <t>补助对象政策知晓度</t>
  </si>
  <si>
    <t>2025年党建经费</t>
    <phoneticPr fontId="18" type="noConversion"/>
  </si>
  <si>
    <t>2025年党建经费，支持部门正常履职</t>
    <phoneticPr fontId="18" type="noConversion"/>
  </si>
  <si>
    <t>17</t>
  </si>
  <si>
    <t xml:space="preserve">反映党建经费保障部门（单位）正常运转的在职人数情况。
</t>
  </si>
  <si>
    <t xml:space="preserve">反映部门（单位）正常运转情况。
</t>
  </si>
  <si>
    <t xml:space="preserve">反映社会公众对部门（单位）履职情况的满意程度。
</t>
  </si>
  <si>
    <t>单位人员满意度</t>
  </si>
  <si>
    <t xml:space="preserve">反映部门（单位）人员对公用经费保障的满意程度。
</t>
  </si>
  <si>
    <t>2050202</t>
  </si>
  <si>
    <t>小学教育</t>
  </si>
  <si>
    <t>30309</t>
  </si>
  <si>
    <t>30299</t>
  </si>
  <si>
    <t>30201</t>
  </si>
  <si>
    <t>奖励金</t>
  </si>
  <si>
    <t>其他商品和服务支出</t>
  </si>
  <si>
    <t>办公费</t>
  </si>
  <si>
    <t>对个人和家庭的补助</t>
  </si>
  <si>
    <t xml:space="preserve"> 其他公用支出</t>
  </si>
  <si>
    <t>昆明市五华区教育体育局</t>
    <phoneticPr fontId="15" type="noConversion"/>
  </si>
  <si>
    <t>昆明市五华区瓦恭小学</t>
    <phoneticPr fontId="15" type="noConversion"/>
  </si>
  <si>
    <t>学生生均公用经费</t>
  </si>
  <si>
    <t>离退休人员支出</t>
  </si>
  <si>
    <t>社会保障缴费</t>
  </si>
  <si>
    <t>一般公用经费</t>
  </si>
  <si>
    <t>住房公积金</t>
  </si>
  <si>
    <t>事业人员支出工资</t>
  </si>
  <si>
    <t>离退休及特殊人员福利费</t>
  </si>
  <si>
    <t>事业人员绩效奖励</t>
  </si>
  <si>
    <t>工会经费</t>
  </si>
  <si>
    <t>事业人员工资支出</t>
  </si>
  <si>
    <t>其他生活补助</t>
  </si>
  <si>
    <t>2080502</t>
  </si>
  <si>
    <t>2080505</t>
  </si>
  <si>
    <t>2101102</t>
  </si>
  <si>
    <t>2101199</t>
  </si>
  <si>
    <t>2210201</t>
  </si>
  <si>
    <t>2080801</t>
  </si>
  <si>
    <t>事业单位离退休</t>
  </si>
  <si>
    <t>机关事业单位基本养老保险缴费支出</t>
  </si>
  <si>
    <t>事业单位医疗</t>
  </si>
  <si>
    <t>其他行政事业单位医疗支出</t>
  </si>
  <si>
    <t>死亡抚恤</t>
  </si>
  <si>
    <t>30206</t>
  </si>
  <si>
    <t>30305</t>
  </si>
  <si>
    <t>30108</t>
  </si>
  <si>
    <t>30110</t>
  </si>
  <si>
    <t>30112</t>
  </si>
  <si>
    <t>30202</t>
  </si>
  <si>
    <t>30205</t>
  </si>
  <si>
    <t>30207</t>
  </si>
  <si>
    <t>30226</t>
  </si>
  <si>
    <t>30229</t>
  </si>
  <si>
    <t>30113</t>
  </si>
  <si>
    <t>30102</t>
  </si>
  <si>
    <t>30103</t>
  </si>
  <si>
    <t>30107</t>
  </si>
  <si>
    <t>30228</t>
  </si>
  <si>
    <t>30101</t>
  </si>
  <si>
    <t>30399</t>
  </si>
  <si>
    <t>电费</t>
  </si>
  <si>
    <t>生活补助</t>
  </si>
  <si>
    <t>机关事业单位基本养老保险缴费</t>
  </si>
  <si>
    <t>职工基本医疗保险缴费</t>
  </si>
  <si>
    <t>其他社会保障缴费</t>
  </si>
  <si>
    <t>印刷费</t>
  </si>
  <si>
    <t>水费</t>
  </si>
  <si>
    <t>邮电费</t>
  </si>
  <si>
    <t>劳务费</t>
  </si>
  <si>
    <t>福利费</t>
  </si>
  <si>
    <t>津贴补贴</t>
  </si>
  <si>
    <t>奖金</t>
  </si>
  <si>
    <t>绩效工资</t>
  </si>
  <si>
    <t>基本工资</t>
  </si>
  <si>
    <t>其他对个人和家庭的补助</t>
  </si>
  <si>
    <t>530102210000000003405</t>
    <phoneticPr fontId="18" type="noConversion"/>
  </si>
  <si>
    <t>备注：昆明市五华区瓦恭小学无一般公共预算“三公”经费支出预算。</t>
    <phoneticPr fontId="15" type="noConversion"/>
  </si>
  <si>
    <t>205</t>
  </si>
  <si>
    <t>20502</t>
  </si>
  <si>
    <t>208</t>
  </si>
  <si>
    <t>20805</t>
  </si>
  <si>
    <t>20808</t>
  </si>
  <si>
    <t>210</t>
  </si>
  <si>
    <t>21011</t>
  </si>
  <si>
    <t>221</t>
  </si>
  <si>
    <t>22102</t>
  </si>
  <si>
    <t>教育支出</t>
  </si>
  <si>
    <t>普通教育</t>
  </si>
  <si>
    <t>社会保障和就业支出</t>
  </si>
  <si>
    <t>行政事业单位养老支出</t>
  </si>
  <si>
    <t>抚恤</t>
  </si>
  <si>
    <t>卫生健康支出</t>
  </si>
  <si>
    <t>行政事业单位医疗</t>
  </si>
  <si>
    <t>住房保障支出</t>
  </si>
  <si>
    <t>住房改革支出</t>
  </si>
  <si>
    <t>是/否</t>
  </si>
  <si>
    <t>是/否</t>
    <phoneticPr fontId="15" type="noConversion"/>
  </si>
  <si>
    <t>530102241100002313314</t>
    <phoneticPr fontId="18" type="noConversion"/>
  </si>
  <si>
    <t>530102251100003659422</t>
    <phoneticPr fontId="18" type="noConversion"/>
  </si>
  <si>
    <t>530102251100003866482</t>
    <phoneticPr fontId="18" type="noConversion"/>
  </si>
  <si>
    <t>530102210000000002421</t>
    <phoneticPr fontId="18" type="noConversion"/>
  </si>
  <si>
    <t>530102241100003249182</t>
    <phoneticPr fontId="18" type="noConversion"/>
  </si>
  <si>
    <t>530102231100001613024</t>
    <phoneticPr fontId="18" type="noConversion"/>
  </si>
  <si>
    <t>530102231100001438256</t>
    <phoneticPr fontId="18" type="noConversion"/>
  </si>
  <si>
    <t>530102231100001438260</t>
    <phoneticPr fontId="18" type="noConversion"/>
  </si>
  <si>
    <t>530102210000000002426</t>
    <phoneticPr fontId="18" type="noConversion"/>
  </si>
  <si>
    <t>530102221100000634774</t>
    <phoneticPr fontId="18" type="noConversion"/>
  </si>
  <si>
    <t>530102210000000002430</t>
    <phoneticPr fontId="18" type="noConversion"/>
  </si>
  <si>
    <t>530102221100000497933</t>
    <phoneticPr fontId="18" type="noConversion"/>
  </si>
  <si>
    <t>530102231100001282625</t>
    <phoneticPr fontId="18" type="noConversion"/>
  </si>
  <si>
    <t>530102231100001282626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</si>
</sst>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yyyy\-mm\-dd"/>
    <numFmt numFmtId="177" formatCode="#,##0;\-#,##0;;@"/>
    <numFmt numFmtId="178" formatCode="yyyy\-mm\-dd\ hh:mm:ss"/>
    <numFmt numFmtId="179" formatCode="hh:mm:ss"/>
    <numFmt numFmtId="180" formatCode="#,##0.00;\-#,##0.00;;@"/>
    <numFmt numFmtId="181" formatCode="#,##0.00_);[Red]\(#,##0.00\)"/>
  </numFmts>
  <fonts count="2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family val="2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78" fontId="14" fillId="0" borderId="7">
      <alignment horizontal="right" vertical="center"/>
    </xf>
    <xf numFmtId="176" fontId="14" fillId="0" borderId="7">
      <alignment horizontal="right" vertical="center"/>
    </xf>
    <xf numFmtId="10" fontId="14" fillId="0" borderId="7">
      <alignment horizontal="right" vertical="center"/>
    </xf>
    <xf numFmtId="180" fontId="14" fillId="0" borderId="7">
      <alignment horizontal="right" vertical="center"/>
    </xf>
    <xf numFmtId="49" fontId="14" fillId="0" borderId="7">
      <alignment horizontal="left" vertical="center" wrapText="1"/>
    </xf>
    <xf numFmtId="180" fontId="14" fillId="0" borderId="7">
      <alignment horizontal="right" vertical="center"/>
    </xf>
    <xf numFmtId="179" fontId="14" fillId="0" borderId="7">
      <alignment horizontal="right" vertical="center"/>
    </xf>
    <xf numFmtId="177" fontId="14" fillId="0" borderId="7">
      <alignment horizontal="right" vertical="center"/>
    </xf>
    <xf numFmtId="0" fontId="18" fillId="0" borderId="0">
      <alignment vertical="top"/>
      <protection locked="0"/>
    </xf>
  </cellStyleXfs>
  <cellXfs count="26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6" applyNumberFormat="1" applyFont="1" applyBorder="1">
      <alignment horizontal="right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177" fontId="5" fillId="0" borderId="7" xfId="8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4" fontId="16" fillId="3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Border="1"/>
    <xf numFmtId="0" fontId="16" fillId="0" borderId="15" xfId="9" applyFont="1" applyFill="1" applyBorder="1" applyAlignment="1" applyProtection="1">
      <alignment vertical="center" wrapText="1"/>
    </xf>
    <xf numFmtId="0" fontId="16" fillId="4" borderId="6" xfId="9" applyFont="1" applyFill="1" applyBorder="1" applyAlignment="1">
      <alignment horizontal="left" vertical="center" wrapText="1"/>
      <protection locked="0"/>
    </xf>
    <xf numFmtId="0" fontId="16" fillId="0" borderId="15" xfId="9" applyFont="1" applyFill="1" applyBorder="1" applyAlignment="1" applyProtection="1">
      <alignment vertical="center"/>
      <protection locked="0"/>
    </xf>
    <xf numFmtId="0" fontId="18" fillId="0" borderId="0" xfId="9" applyFont="1" applyFill="1" applyBorder="1" applyAlignment="1" applyProtection="1">
      <alignment vertical="top"/>
      <protection locked="0"/>
    </xf>
    <xf numFmtId="0" fontId="16" fillId="0" borderId="14" xfId="9" applyFont="1" applyFill="1" applyBorder="1" applyAlignment="1" applyProtection="1">
      <alignment vertical="center" wrapText="1"/>
      <protection locked="0"/>
    </xf>
    <xf numFmtId="0" fontId="16" fillId="0" borderId="14" xfId="9" applyFont="1" applyFill="1" applyBorder="1" applyAlignment="1" applyProtection="1">
      <alignment vertical="center" wrapText="1"/>
    </xf>
    <xf numFmtId="0" fontId="16" fillId="4" borderId="7" xfId="9" applyFont="1" applyFill="1" applyBorder="1" applyAlignment="1">
      <alignment horizontal="left" vertical="center" wrapText="1"/>
      <protection locked="0"/>
    </xf>
    <xf numFmtId="0" fontId="19" fillId="0" borderId="14" xfId="9" applyFont="1" applyFill="1" applyBorder="1" applyAlignment="1" applyProtection="1">
      <alignment vertical="center"/>
    </xf>
    <xf numFmtId="0" fontId="18" fillId="0" borderId="14" xfId="9" applyFont="1" applyFill="1" applyBorder="1" applyAlignment="1" applyProtection="1">
      <alignment vertical="top"/>
      <protection locked="0"/>
    </xf>
    <xf numFmtId="0" fontId="16" fillId="4" borderId="2" xfId="9" applyFont="1" applyFill="1" applyBorder="1" applyAlignment="1">
      <alignment horizontal="left" vertical="center" wrapText="1"/>
      <protection locked="0"/>
    </xf>
    <xf numFmtId="0" fontId="19" fillId="0" borderId="14" xfId="9" applyFont="1" applyFill="1" applyBorder="1" applyAlignment="1" applyProtection="1">
      <alignment horizontal="left" vertical="center"/>
    </xf>
    <xf numFmtId="0" fontId="19" fillId="0" borderId="16" xfId="9" applyFont="1" applyFill="1" applyBorder="1" applyAlignment="1" applyProtection="1">
      <alignment vertical="center"/>
    </xf>
    <xf numFmtId="49" fontId="20" fillId="0" borderId="7" xfId="0" applyNumberFormat="1" applyFont="1" applyBorder="1" applyAlignment="1">
      <alignment horizontal="left" vertical="center" wrapText="1"/>
    </xf>
    <xf numFmtId="0" fontId="20" fillId="0" borderId="14" xfId="9" applyFont="1" applyFill="1" applyBorder="1" applyAlignment="1" applyProtection="1">
      <alignment vertical="center" wrapText="1"/>
      <protection locked="0"/>
    </xf>
    <xf numFmtId="0" fontId="20" fillId="4" borderId="7" xfId="9" applyFont="1" applyFill="1" applyBorder="1" applyAlignment="1">
      <alignment horizontal="left" vertical="center" wrapText="1"/>
      <protection locked="0"/>
    </xf>
    <xf numFmtId="0" fontId="19" fillId="0" borderId="14" xfId="9" applyFont="1" applyFill="1" applyBorder="1" applyAlignment="1" applyProtection="1">
      <alignment vertical="top"/>
      <protection locked="0"/>
    </xf>
    <xf numFmtId="0" fontId="19" fillId="0" borderId="16" xfId="9" applyFont="1" applyFill="1" applyBorder="1" applyAlignment="1" applyProtection="1">
      <alignment vertical="top"/>
      <protection locked="0"/>
    </xf>
    <xf numFmtId="0" fontId="20" fillId="4" borderId="8" xfId="9" applyFont="1" applyFill="1" applyBorder="1" applyAlignment="1">
      <alignment horizontal="left" vertical="center" wrapText="1"/>
      <protection locked="0"/>
    </xf>
    <xf numFmtId="0" fontId="19" fillId="0" borderId="14" xfId="9" applyFont="1" applyFill="1" applyBorder="1" applyAlignment="1" applyProtection="1">
      <alignment vertical="center" wrapText="1"/>
    </xf>
    <xf numFmtId="49" fontId="20" fillId="0" borderId="7" xfId="0" applyNumberFormat="1" applyFont="1" applyBorder="1" applyAlignment="1">
      <alignment vertical="center" wrapText="1"/>
    </xf>
    <xf numFmtId="0" fontId="21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6" fillId="4" borderId="7" xfId="9" applyFont="1" applyFill="1" applyBorder="1" applyAlignment="1" applyProtection="1">
      <alignment horizontal="left" vertical="center" wrapText="1"/>
      <protection locked="0"/>
    </xf>
    <xf numFmtId="0" fontId="20" fillId="0" borderId="14" xfId="9" applyFont="1" applyFill="1" applyBorder="1" applyAlignment="1" applyProtection="1">
      <alignment horizontal="left" vertical="center" wrapText="1"/>
    </xf>
    <xf numFmtId="0" fontId="20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181" fontId="1" fillId="0" borderId="7" xfId="0" applyNumberFormat="1" applyFont="1" applyBorder="1" applyAlignment="1" applyProtection="1">
      <alignment horizontal="right" vertical="center"/>
      <protection locked="0"/>
    </xf>
    <xf numFmtId="181" fontId="5" fillId="0" borderId="7" xfId="0" applyNumberFormat="1" applyFont="1" applyBorder="1" applyAlignment="1">
      <alignment horizontal="right" vertical="center"/>
    </xf>
    <xf numFmtId="49" fontId="16" fillId="0" borderId="4" xfId="9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81" fontId="2" fillId="0" borderId="7" xfId="0" applyNumberFormat="1" applyFont="1" applyBorder="1" applyAlignment="1">
      <alignment horizontal="right" vertical="center"/>
    </xf>
    <xf numFmtId="4" fontId="16" fillId="0" borderId="7" xfId="0" applyNumberFormat="1" applyFont="1" applyBorder="1" applyAlignment="1" applyProtection="1">
      <alignment horizontal="right" vertical="center"/>
      <protection locked="0"/>
    </xf>
    <xf numFmtId="4" fontId="16" fillId="0" borderId="7" xfId="0" applyNumberFormat="1" applyFont="1" applyBorder="1" applyAlignment="1">
      <alignment horizontal="right" vertical="center"/>
    </xf>
    <xf numFmtId="181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16" fillId="0" borderId="0" xfId="0" applyFont="1" applyBorder="1" applyAlignment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/>
    </xf>
    <xf numFmtId="0" fontId="18" fillId="0" borderId="14" xfId="9" applyFont="1" applyFill="1" applyBorder="1" applyAlignment="1" applyProtection="1">
      <alignment horizontal="center" vertical="center"/>
      <protection locked="0"/>
    </xf>
    <xf numFmtId="0" fontId="16" fillId="0" borderId="14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8" fillId="0" borderId="15" xfId="9" applyFont="1" applyFill="1" applyBorder="1" applyAlignment="1" applyProtection="1">
      <alignment horizontal="center" vertical="center"/>
      <protection locked="0"/>
    </xf>
    <xf numFmtId="0" fontId="16" fillId="0" borderId="15" xfId="9" applyFont="1" applyFill="1" applyBorder="1" applyAlignment="1" applyProtection="1">
      <alignment horizontal="center" vertical="center" wrapText="1"/>
      <protection locked="0"/>
    </xf>
    <xf numFmtId="0" fontId="18" fillId="0" borderId="15" xfId="9" applyFont="1" applyFill="1" applyBorder="1" applyAlignment="1" applyProtection="1">
      <alignment horizontal="center" vertical="center" wrapText="1"/>
      <protection locked="0"/>
    </xf>
    <xf numFmtId="0" fontId="18" fillId="0" borderId="14" xfId="9" applyFont="1" applyFill="1" applyBorder="1" applyAlignment="1" applyProtection="1">
      <alignment horizontal="center" vertical="center" wrapText="1"/>
      <protection locked="0"/>
    </xf>
    <xf numFmtId="0" fontId="16" fillId="0" borderId="16" xfId="9" applyFont="1" applyFill="1" applyBorder="1" applyAlignment="1" applyProtection="1">
      <alignment horizontal="center" vertical="center" wrapText="1"/>
      <protection locked="0"/>
    </xf>
    <xf numFmtId="0" fontId="16" fillId="0" borderId="17" xfId="9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</cellXfs>
  <cellStyles count="10">
    <cellStyle name="DateStyle" xfId="2"/>
    <cellStyle name="DateTimeStyle" xfId="1"/>
    <cellStyle name="IntegralNumberStyle" xfId="8"/>
    <cellStyle name="MoneyStyle" xfId="6"/>
    <cellStyle name="Normal 2" xfId="9"/>
    <cellStyle name="NumberStyle" xfId="4"/>
    <cellStyle name="PercentStyle" xfId="3"/>
    <cellStyle name="TextStyle" xfId="5"/>
    <cellStyle name="TimeStyle" xfId="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D11" sqref="D11:D25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1"/>
      <c r="B2" s="21"/>
      <c r="C2" s="21"/>
      <c r="D2" s="32" t="s">
        <v>0</v>
      </c>
    </row>
    <row r="3" spans="1:4" ht="41.25" customHeight="1">
      <c r="A3" s="126" t="str">
        <f>"2025"&amp;"年部门财务收支预算总表"</f>
        <v>2025年部门财务收支预算总表</v>
      </c>
      <c r="B3" s="127"/>
      <c r="C3" s="127"/>
      <c r="D3" s="127"/>
    </row>
    <row r="4" spans="1:4" ht="17.25" customHeight="1">
      <c r="A4" s="128" t="s">
        <v>216</v>
      </c>
      <c r="B4" s="129"/>
      <c r="D4" s="68" t="s">
        <v>1</v>
      </c>
    </row>
    <row r="5" spans="1:4" ht="23.25" customHeight="1">
      <c r="A5" s="130" t="s">
        <v>2</v>
      </c>
      <c r="B5" s="131"/>
      <c r="C5" s="130" t="s">
        <v>3</v>
      </c>
      <c r="D5" s="131"/>
    </row>
    <row r="6" spans="1:4" ht="24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7.25" customHeight="1">
      <c r="A7" s="75" t="s">
        <v>7</v>
      </c>
      <c r="B7" s="123">
        <v>4009230</v>
      </c>
      <c r="C7" s="75" t="s">
        <v>8</v>
      </c>
      <c r="D7" s="44"/>
    </row>
    <row r="8" spans="1:4" ht="17.25" customHeight="1">
      <c r="A8" s="75" t="s">
        <v>9</v>
      </c>
      <c r="B8" s="44"/>
      <c r="C8" s="75" t="s">
        <v>10</v>
      </c>
      <c r="D8" s="44"/>
    </row>
    <row r="9" spans="1:4" ht="17.25" customHeight="1">
      <c r="A9" s="75" t="s">
        <v>11</v>
      </c>
      <c r="B9" s="44"/>
      <c r="C9" s="81" t="s">
        <v>12</v>
      </c>
      <c r="D9" s="44"/>
    </row>
    <row r="10" spans="1:4" ht="17.25" customHeight="1">
      <c r="A10" s="75" t="s">
        <v>13</v>
      </c>
      <c r="B10" s="44"/>
      <c r="C10" s="81" t="s">
        <v>14</v>
      </c>
      <c r="D10" s="44"/>
    </row>
    <row r="11" spans="1:4" ht="17.25" customHeight="1">
      <c r="A11" s="75" t="s">
        <v>15</v>
      </c>
      <c r="B11" s="44"/>
      <c r="C11" s="81" t="s">
        <v>16</v>
      </c>
      <c r="D11" s="123">
        <v>3127600</v>
      </c>
    </row>
    <row r="12" spans="1:4" ht="17.25" customHeight="1">
      <c r="A12" s="75" t="s">
        <v>17</v>
      </c>
      <c r="B12" s="44"/>
      <c r="C12" s="81" t="s">
        <v>18</v>
      </c>
      <c r="D12" s="123"/>
    </row>
    <row r="13" spans="1:4" ht="17.25" customHeight="1">
      <c r="A13" s="75" t="s">
        <v>19</v>
      </c>
      <c r="B13" s="44"/>
      <c r="C13" s="16" t="s">
        <v>20</v>
      </c>
      <c r="D13" s="123"/>
    </row>
    <row r="14" spans="1:4" ht="17.25" customHeight="1">
      <c r="A14" s="75" t="s">
        <v>21</v>
      </c>
      <c r="B14" s="44"/>
      <c r="C14" s="16" t="s">
        <v>22</v>
      </c>
      <c r="D14" s="123">
        <v>339515</v>
      </c>
    </row>
    <row r="15" spans="1:4" ht="17.25" customHeight="1">
      <c r="A15" s="75" t="s">
        <v>23</v>
      </c>
      <c r="B15" s="44"/>
      <c r="C15" s="16" t="s">
        <v>24</v>
      </c>
      <c r="D15" s="123">
        <v>258003</v>
      </c>
    </row>
    <row r="16" spans="1:4" ht="17.25" customHeight="1">
      <c r="A16" s="75" t="s">
        <v>25</v>
      </c>
      <c r="B16" s="44"/>
      <c r="C16" s="16" t="s">
        <v>26</v>
      </c>
      <c r="D16" s="123"/>
    </row>
    <row r="17" spans="1:4" ht="17.25" customHeight="1">
      <c r="A17" s="71"/>
      <c r="B17" s="44"/>
      <c r="C17" s="16" t="s">
        <v>27</v>
      </c>
      <c r="D17" s="124"/>
    </row>
    <row r="18" spans="1:4" ht="17.25" customHeight="1">
      <c r="A18" s="76"/>
      <c r="B18" s="44"/>
      <c r="C18" s="16" t="s">
        <v>28</v>
      </c>
      <c r="D18" s="124"/>
    </row>
    <row r="19" spans="1:4" ht="17.25" customHeight="1">
      <c r="A19" s="76"/>
      <c r="B19" s="44"/>
      <c r="C19" s="16" t="s">
        <v>29</v>
      </c>
      <c r="D19" s="124"/>
    </row>
    <row r="20" spans="1:4" ht="17.25" customHeight="1">
      <c r="A20" s="76"/>
      <c r="B20" s="44"/>
      <c r="C20" s="16" t="s">
        <v>30</v>
      </c>
      <c r="D20" s="124"/>
    </row>
    <row r="21" spans="1:4" ht="17.25" customHeight="1">
      <c r="A21" s="76"/>
      <c r="B21" s="44"/>
      <c r="C21" s="16" t="s">
        <v>31</v>
      </c>
      <c r="D21" s="124"/>
    </row>
    <row r="22" spans="1:4" ht="17.25" customHeight="1">
      <c r="A22" s="76"/>
      <c r="B22" s="44"/>
      <c r="C22" s="16" t="s">
        <v>32</v>
      </c>
      <c r="D22" s="124"/>
    </row>
    <row r="23" spans="1:4" ht="17.25" customHeight="1">
      <c r="A23" s="76"/>
      <c r="B23" s="44"/>
      <c r="C23" s="16" t="s">
        <v>33</v>
      </c>
      <c r="D23" s="124"/>
    </row>
    <row r="24" spans="1:4" ht="17.25" customHeight="1">
      <c r="A24" s="76"/>
      <c r="B24" s="44"/>
      <c r="C24" s="16" t="s">
        <v>34</v>
      </c>
      <c r="D24" s="124"/>
    </row>
    <row r="25" spans="1:4" ht="17.25" customHeight="1">
      <c r="A25" s="76"/>
      <c r="B25" s="44"/>
      <c r="C25" s="16" t="s">
        <v>35</v>
      </c>
      <c r="D25" s="124">
        <v>284112</v>
      </c>
    </row>
    <row r="26" spans="1:4" ht="17.25" customHeight="1">
      <c r="A26" s="76"/>
      <c r="B26" s="44"/>
      <c r="C26" s="16" t="s">
        <v>36</v>
      </c>
      <c r="D26" s="44"/>
    </row>
    <row r="27" spans="1:4" ht="17.25" customHeight="1">
      <c r="A27" s="76"/>
      <c r="B27" s="44"/>
      <c r="C27" s="71" t="s">
        <v>37</v>
      </c>
      <c r="D27" s="44"/>
    </row>
    <row r="28" spans="1:4" ht="17.25" customHeight="1">
      <c r="A28" s="76"/>
      <c r="B28" s="44"/>
      <c r="C28" s="16" t="s">
        <v>38</v>
      </c>
      <c r="D28" s="44"/>
    </row>
    <row r="29" spans="1:4" ht="16.5" customHeight="1">
      <c r="A29" s="76"/>
      <c r="B29" s="44"/>
      <c r="C29" s="16" t="s">
        <v>39</v>
      </c>
      <c r="D29" s="44"/>
    </row>
    <row r="30" spans="1:4" ht="16.5" customHeight="1">
      <c r="A30" s="76"/>
      <c r="B30" s="44"/>
      <c r="C30" s="71" t="s">
        <v>40</v>
      </c>
      <c r="D30" s="44"/>
    </row>
    <row r="31" spans="1:4" ht="17.25" customHeight="1">
      <c r="A31" s="76"/>
      <c r="B31" s="44"/>
      <c r="C31" s="71" t="s">
        <v>41</v>
      </c>
      <c r="D31" s="44"/>
    </row>
    <row r="32" spans="1:4" ht="17.25" customHeight="1">
      <c r="A32" s="76"/>
      <c r="B32" s="44"/>
      <c r="C32" s="16" t="s">
        <v>42</v>
      </c>
      <c r="D32" s="44"/>
    </row>
    <row r="33" spans="1:4" ht="16.5" customHeight="1">
      <c r="A33" s="76" t="s">
        <v>43</v>
      </c>
      <c r="B33" s="123">
        <v>4009230</v>
      </c>
      <c r="C33" s="76" t="s">
        <v>44</v>
      </c>
      <c r="D33" s="123">
        <v>4009230</v>
      </c>
    </row>
    <row r="34" spans="1:4" ht="16.5" customHeight="1">
      <c r="A34" s="71" t="s">
        <v>45</v>
      </c>
      <c r="B34" s="44"/>
      <c r="C34" s="71" t="s">
        <v>46</v>
      </c>
      <c r="D34" s="44"/>
    </row>
    <row r="35" spans="1:4" ht="16.5" customHeight="1">
      <c r="A35" s="16" t="s">
        <v>47</v>
      </c>
      <c r="B35" s="44"/>
      <c r="C35" s="16" t="s">
        <v>47</v>
      </c>
      <c r="D35" s="44"/>
    </row>
    <row r="36" spans="1:4" ht="16.5" customHeight="1">
      <c r="A36" s="16" t="s">
        <v>48</v>
      </c>
      <c r="B36" s="44"/>
      <c r="C36" s="16" t="s">
        <v>49</v>
      </c>
      <c r="D36" s="44"/>
    </row>
    <row r="37" spans="1:4" ht="16.5" customHeight="1">
      <c r="A37" s="77" t="s">
        <v>50</v>
      </c>
      <c r="B37" s="123">
        <v>4009230</v>
      </c>
      <c r="C37" s="77" t="s">
        <v>51</v>
      </c>
      <c r="D37" s="123">
        <v>4009230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 activeCell="A11" sqref="A11:XFD12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32" t="s">
        <v>52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</row>
    <row r="3" spans="1:19" ht="41.25" customHeight="1">
      <c r="A3" s="126" t="str">
        <f>"2025"&amp;"年部门收入预算表"</f>
        <v>2025年部门收入预算表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ht="17.25" customHeight="1">
      <c r="A4" s="128" t="s">
        <v>216</v>
      </c>
      <c r="B4" s="127"/>
      <c r="S4" s="21" t="s">
        <v>1</v>
      </c>
    </row>
    <row r="5" spans="1:19" ht="21.75" customHeight="1">
      <c r="A5" s="141" t="s">
        <v>53</v>
      </c>
      <c r="B5" s="144" t="s">
        <v>54</v>
      </c>
      <c r="C5" s="144" t="s">
        <v>55</v>
      </c>
      <c r="D5" s="133" t="s">
        <v>56</v>
      </c>
      <c r="E5" s="133"/>
      <c r="F5" s="133"/>
      <c r="G5" s="133"/>
      <c r="H5" s="133"/>
      <c r="I5" s="134"/>
      <c r="J5" s="133"/>
      <c r="K5" s="133"/>
      <c r="L5" s="133"/>
      <c r="M5" s="133"/>
      <c r="N5" s="135"/>
      <c r="O5" s="133" t="s">
        <v>45</v>
      </c>
      <c r="P5" s="133"/>
      <c r="Q5" s="133"/>
      <c r="R5" s="133"/>
      <c r="S5" s="135"/>
    </row>
    <row r="6" spans="1:19" ht="27" customHeight="1">
      <c r="A6" s="142"/>
      <c r="B6" s="145"/>
      <c r="C6" s="145"/>
      <c r="D6" s="145" t="s">
        <v>57</v>
      </c>
      <c r="E6" s="145" t="s">
        <v>58</v>
      </c>
      <c r="F6" s="145" t="s">
        <v>59</v>
      </c>
      <c r="G6" s="145" t="s">
        <v>60</v>
      </c>
      <c r="H6" s="145" t="s">
        <v>61</v>
      </c>
      <c r="I6" s="136" t="s">
        <v>62</v>
      </c>
      <c r="J6" s="137"/>
      <c r="K6" s="137"/>
      <c r="L6" s="137"/>
      <c r="M6" s="137"/>
      <c r="N6" s="138"/>
      <c r="O6" s="145" t="s">
        <v>57</v>
      </c>
      <c r="P6" s="145" t="s">
        <v>58</v>
      </c>
      <c r="Q6" s="145" t="s">
        <v>59</v>
      </c>
      <c r="R6" s="145" t="s">
        <v>60</v>
      </c>
      <c r="S6" s="145" t="s">
        <v>63</v>
      </c>
    </row>
    <row r="7" spans="1:19" ht="30" customHeight="1">
      <c r="A7" s="143"/>
      <c r="B7" s="146"/>
      <c r="C7" s="147"/>
      <c r="D7" s="147"/>
      <c r="E7" s="147"/>
      <c r="F7" s="147"/>
      <c r="G7" s="147"/>
      <c r="H7" s="147"/>
      <c r="I7" s="37" t="s">
        <v>57</v>
      </c>
      <c r="J7" s="80" t="s">
        <v>64</v>
      </c>
      <c r="K7" s="80" t="s">
        <v>65</v>
      </c>
      <c r="L7" s="80" t="s">
        <v>66</v>
      </c>
      <c r="M7" s="80" t="s">
        <v>67</v>
      </c>
      <c r="N7" s="80" t="s">
        <v>68</v>
      </c>
      <c r="O7" s="148"/>
      <c r="P7" s="148"/>
      <c r="Q7" s="148"/>
      <c r="R7" s="148"/>
      <c r="S7" s="147"/>
    </row>
    <row r="8" spans="1:19" ht="15" customHeight="1">
      <c r="A8" s="79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37">
        <v>9</v>
      </c>
      <c r="J8" s="79">
        <v>10</v>
      </c>
      <c r="K8" s="79">
        <v>11</v>
      </c>
      <c r="L8" s="79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</row>
    <row r="9" spans="1:19" ht="18" customHeight="1">
      <c r="A9" s="11">
        <v>105</v>
      </c>
      <c r="B9" s="11" t="s">
        <v>217</v>
      </c>
      <c r="C9" s="123">
        <v>4009230</v>
      </c>
      <c r="D9" s="123">
        <v>4009230</v>
      </c>
      <c r="E9" s="123">
        <v>4009230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18" customHeight="1">
      <c r="A10" s="11">
        <v>105045</v>
      </c>
      <c r="B10" s="11" t="s">
        <v>217</v>
      </c>
      <c r="C10" s="123">
        <v>4009230</v>
      </c>
      <c r="D10" s="123">
        <v>4009230</v>
      </c>
      <c r="E10" s="123">
        <v>4009230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18" customHeight="1">
      <c r="A11" s="139" t="s">
        <v>55</v>
      </c>
      <c r="B11" s="140"/>
      <c r="C11" s="123">
        <v>4009230</v>
      </c>
      <c r="D11" s="123">
        <v>4009230</v>
      </c>
      <c r="E11" s="123">
        <v>4009230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</sheetData>
  <mergeCells count="20">
    <mergeCell ref="O6:O7"/>
    <mergeCell ref="P6:P7"/>
    <mergeCell ref="Q6:Q7"/>
    <mergeCell ref="R6:R7"/>
    <mergeCell ref="S6:S7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O24"/>
  <sheetViews>
    <sheetView showGridLines="0" showZeros="0" workbookViewId="0">
      <pane ySplit="1" topLeftCell="A6" activePane="bottomLeft" state="frozen"/>
      <selection pane="bottomLeft" activeCell="C24" sqref="C24:F24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49" t="s">
        <v>69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ht="41.25" customHeight="1">
      <c r="A3" s="126" t="str">
        <f>"2025"&amp;"年部门支出预算表"</f>
        <v>2025年部门支出预算表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ht="17.25" customHeight="1">
      <c r="A4" s="128" t="s">
        <v>216</v>
      </c>
      <c r="B4" s="127"/>
      <c r="O4" s="21" t="s">
        <v>1</v>
      </c>
    </row>
    <row r="5" spans="1:15" ht="27" customHeight="1">
      <c r="A5" s="160" t="s">
        <v>70</v>
      </c>
      <c r="B5" s="160" t="s">
        <v>71</v>
      </c>
      <c r="C5" s="160" t="s">
        <v>55</v>
      </c>
      <c r="D5" s="150" t="s">
        <v>58</v>
      </c>
      <c r="E5" s="151"/>
      <c r="F5" s="152"/>
      <c r="G5" s="155" t="s">
        <v>59</v>
      </c>
      <c r="H5" s="155" t="s">
        <v>60</v>
      </c>
      <c r="I5" s="155" t="s">
        <v>72</v>
      </c>
      <c r="J5" s="150" t="s">
        <v>62</v>
      </c>
      <c r="K5" s="151"/>
      <c r="L5" s="151"/>
      <c r="M5" s="151"/>
      <c r="N5" s="153"/>
      <c r="O5" s="154"/>
    </row>
    <row r="6" spans="1:15" ht="42" customHeight="1">
      <c r="A6" s="161"/>
      <c r="B6" s="161"/>
      <c r="C6" s="156"/>
      <c r="D6" s="78" t="s">
        <v>57</v>
      </c>
      <c r="E6" s="78" t="s">
        <v>73</v>
      </c>
      <c r="F6" s="78" t="s">
        <v>74</v>
      </c>
      <c r="G6" s="156"/>
      <c r="H6" s="156"/>
      <c r="I6" s="157"/>
      <c r="J6" s="78" t="s">
        <v>57</v>
      </c>
      <c r="K6" s="74" t="s">
        <v>75</v>
      </c>
      <c r="L6" s="74" t="s">
        <v>76</v>
      </c>
      <c r="M6" s="74" t="s">
        <v>77</v>
      </c>
      <c r="N6" s="74" t="s">
        <v>78</v>
      </c>
      <c r="O6" s="74" t="s">
        <v>79</v>
      </c>
    </row>
    <row r="7" spans="1:15" ht="18" customHeight="1">
      <c r="A7" s="23" t="s">
        <v>80</v>
      </c>
      <c r="B7" s="23" t="s">
        <v>81</v>
      </c>
      <c r="C7" s="23" t="s">
        <v>82</v>
      </c>
      <c r="D7" s="27" t="s">
        <v>83</v>
      </c>
      <c r="E7" s="27" t="s">
        <v>84</v>
      </c>
      <c r="F7" s="27" t="s">
        <v>85</v>
      </c>
      <c r="G7" s="27" t="s">
        <v>86</v>
      </c>
      <c r="H7" s="27" t="s">
        <v>87</v>
      </c>
      <c r="I7" s="27" t="s">
        <v>88</v>
      </c>
      <c r="J7" s="27" t="s">
        <v>89</v>
      </c>
      <c r="K7" s="27" t="s">
        <v>90</v>
      </c>
      <c r="L7" s="27" t="s">
        <v>91</v>
      </c>
      <c r="M7" s="27" t="s">
        <v>92</v>
      </c>
      <c r="N7" s="23" t="s">
        <v>93</v>
      </c>
      <c r="O7" s="27" t="s">
        <v>94</v>
      </c>
    </row>
    <row r="8" spans="1:15" ht="18" customHeight="1">
      <c r="A8" s="28" t="s">
        <v>342</v>
      </c>
      <c r="B8" s="28" t="s">
        <v>351</v>
      </c>
      <c r="C8" s="125">
        <f>D8</f>
        <v>3127600</v>
      </c>
      <c r="D8" s="125">
        <f>E8+F8</f>
        <v>3127600</v>
      </c>
      <c r="E8" s="125">
        <v>3091572</v>
      </c>
      <c r="F8" s="125">
        <v>36028</v>
      </c>
      <c r="G8" s="27"/>
      <c r="H8" s="27"/>
      <c r="I8" s="27"/>
      <c r="J8" s="27"/>
      <c r="K8" s="27"/>
      <c r="L8" s="27"/>
      <c r="M8" s="27"/>
      <c r="N8" s="23"/>
      <c r="O8" s="27"/>
    </row>
    <row r="9" spans="1:15" ht="18" customHeight="1">
      <c r="A9" s="28" t="s">
        <v>343</v>
      </c>
      <c r="B9" s="28" t="s">
        <v>352</v>
      </c>
      <c r="C9" s="125">
        <f t="shared" ref="C9:C23" si="0">D9</f>
        <v>3127600</v>
      </c>
      <c r="D9" s="125">
        <f t="shared" ref="D9:D23" si="1">E9+F9</f>
        <v>3127600</v>
      </c>
      <c r="E9" s="125">
        <v>3091572</v>
      </c>
      <c r="F9" s="125">
        <v>36028</v>
      </c>
      <c r="G9" s="27"/>
      <c r="H9" s="27"/>
      <c r="I9" s="27"/>
      <c r="J9" s="27"/>
      <c r="K9" s="27"/>
      <c r="L9" s="27"/>
      <c r="M9" s="27"/>
      <c r="N9" s="23"/>
      <c r="O9" s="27"/>
    </row>
    <row r="10" spans="1:15" ht="18" customHeight="1">
      <c r="A10" s="28" t="s">
        <v>274</v>
      </c>
      <c r="B10" s="28" t="s">
        <v>275</v>
      </c>
      <c r="C10" s="125">
        <f t="shared" si="0"/>
        <v>3127600</v>
      </c>
      <c r="D10" s="125">
        <f t="shared" si="1"/>
        <v>3127600</v>
      </c>
      <c r="E10" s="125">
        <v>3091572</v>
      </c>
      <c r="F10" s="125">
        <v>36028</v>
      </c>
      <c r="G10" s="27"/>
      <c r="H10" s="27"/>
      <c r="I10" s="27"/>
      <c r="J10" s="27"/>
      <c r="K10" s="27"/>
      <c r="L10" s="27"/>
      <c r="M10" s="27"/>
      <c r="N10" s="23"/>
      <c r="O10" s="27"/>
    </row>
    <row r="11" spans="1:15" ht="18" customHeight="1">
      <c r="A11" s="28" t="s">
        <v>344</v>
      </c>
      <c r="B11" s="28" t="s">
        <v>353</v>
      </c>
      <c r="C11" s="125">
        <f t="shared" si="0"/>
        <v>339515</v>
      </c>
      <c r="D11" s="125">
        <f t="shared" si="1"/>
        <v>339515</v>
      </c>
      <c r="E11" s="125">
        <v>339515</v>
      </c>
      <c r="F11" s="125"/>
      <c r="G11" s="27"/>
      <c r="H11" s="27"/>
      <c r="I11" s="27"/>
      <c r="J11" s="27"/>
      <c r="K11" s="27"/>
      <c r="L11" s="27"/>
      <c r="M11" s="27"/>
      <c r="N11" s="23"/>
      <c r="O11" s="27"/>
    </row>
    <row r="12" spans="1:15" ht="18" customHeight="1">
      <c r="A12" s="28" t="s">
        <v>345</v>
      </c>
      <c r="B12" s="28" t="s">
        <v>354</v>
      </c>
      <c r="C12" s="125">
        <f t="shared" si="0"/>
        <v>305423</v>
      </c>
      <c r="D12" s="125">
        <f t="shared" si="1"/>
        <v>305423</v>
      </c>
      <c r="E12" s="125">
        <v>305423</v>
      </c>
      <c r="F12" s="125"/>
      <c r="G12" s="27"/>
      <c r="H12" s="27"/>
      <c r="I12" s="27"/>
      <c r="J12" s="27"/>
      <c r="K12" s="27"/>
      <c r="L12" s="27"/>
      <c r="M12" s="27"/>
      <c r="N12" s="23"/>
      <c r="O12" s="27"/>
    </row>
    <row r="13" spans="1:15" ht="18" customHeight="1">
      <c r="A13" s="28" t="s">
        <v>297</v>
      </c>
      <c r="B13" s="28" t="s">
        <v>303</v>
      </c>
      <c r="C13" s="125">
        <f t="shared" si="0"/>
        <v>48000</v>
      </c>
      <c r="D13" s="125">
        <f t="shared" si="1"/>
        <v>48000</v>
      </c>
      <c r="E13" s="125">
        <v>48000</v>
      </c>
      <c r="F13" s="125"/>
      <c r="G13" s="27"/>
      <c r="H13" s="27"/>
      <c r="I13" s="27"/>
      <c r="J13" s="27"/>
      <c r="K13" s="27"/>
      <c r="L13" s="27"/>
      <c r="M13" s="27"/>
      <c r="N13" s="23"/>
      <c r="O13" s="27"/>
    </row>
    <row r="14" spans="1:15" ht="18" customHeight="1">
      <c r="A14" s="28" t="s">
        <v>298</v>
      </c>
      <c r="B14" s="28" t="s">
        <v>304</v>
      </c>
      <c r="C14" s="125">
        <f t="shared" si="0"/>
        <v>257423</v>
      </c>
      <c r="D14" s="125">
        <f t="shared" si="1"/>
        <v>257423</v>
      </c>
      <c r="E14" s="125">
        <v>257423</v>
      </c>
      <c r="F14" s="125"/>
      <c r="G14" s="27"/>
      <c r="H14" s="27"/>
      <c r="I14" s="27"/>
      <c r="J14" s="27"/>
      <c r="K14" s="27"/>
      <c r="L14" s="27"/>
      <c r="M14" s="27"/>
      <c r="N14" s="23"/>
      <c r="O14" s="27"/>
    </row>
    <row r="15" spans="1:15" ht="18" customHeight="1">
      <c r="A15" s="28" t="s">
        <v>346</v>
      </c>
      <c r="B15" s="28" t="s">
        <v>355</v>
      </c>
      <c r="C15" s="125">
        <f t="shared" si="0"/>
        <v>34092</v>
      </c>
      <c r="D15" s="125">
        <f t="shared" si="1"/>
        <v>34092</v>
      </c>
      <c r="E15" s="125">
        <v>34092</v>
      </c>
      <c r="F15" s="125"/>
      <c r="G15" s="27"/>
      <c r="H15" s="27"/>
      <c r="I15" s="27"/>
      <c r="J15" s="27"/>
      <c r="K15" s="27"/>
      <c r="L15" s="27"/>
      <c r="M15" s="27"/>
      <c r="N15" s="23"/>
      <c r="O15" s="27"/>
    </row>
    <row r="16" spans="1:15" ht="18" customHeight="1">
      <c r="A16" s="28" t="s">
        <v>302</v>
      </c>
      <c r="B16" s="28" t="s">
        <v>307</v>
      </c>
      <c r="C16" s="125">
        <f t="shared" si="0"/>
        <v>34092</v>
      </c>
      <c r="D16" s="125">
        <f t="shared" si="1"/>
        <v>34092</v>
      </c>
      <c r="E16" s="125">
        <v>34092</v>
      </c>
      <c r="F16" s="125"/>
      <c r="G16" s="27"/>
      <c r="H16" s="27"/>
      <c r="I16" s="27"/>
      <c r="J16" s="27"/>
      <c r="K16" s="27"/>
      <c r="L16" s="27"/>
      <c r="M16" s="27"/>
      <c r="N16" s="23"/>
      <c r="O16" s="27"/>
    </row>
    <row r="17" spans="1:15" ht="18" customHeight="1">
      <c r="A17" s="28" t="s">
        <v>347</v>
      </c>
      <c r="B17" s="28" t="s">
        <v>356</v>
      </c>
      <c r="C17" s="125">
        <f t="shared" si="0"/>
        <v>258003</v>
      </c>
      <c r="D17" s="125">
        <f t="shared" si="1"/>
        <v>258003</v>
      </c>
      <c r="E17" s="125">
        <v>258003</v>
      </c>
      <c r="F17" s="125"/>
      <c r="G17" s="27"/>
      <c r="H17" s="27"/>
      <c r="I17" s="27"/>
      <c r="J17" s="27"/>
      <c r="K17" s="27"/>
      <c r="L17" s="27"/>
      <c r="M17" s="27"/>
      <c r="N17" s="23"/>
      <c r="O17" s="27"/>
    </row>
    <row r="18" spans="1:15" ht="18" customHeight="1">
      <c r="A18" s="28" t="s">
        <v>348</v>
      </c>
      <c r="B18" s="28" t="s">
        <v>357</v>
      </c>
      <c r="C18" s="125">
        <f t="shared" si="0"/>
        <v>258003</v>
      </c>
      <c r="D18" s="125">
        <f t="shared" si="1"/>
        <v>258003</v>
      </c>
      <c r="E18" s="125">
        <v>258003</v>
      </c>
      <c r="F18" s="125"/>
      <c r="G18" s="27"/>
      <c r="H18" s="27"/>
      <c r="I18" s="27"/>
      <c r="J18" s="27"/>
      <c r="K18" s="27"/>
      <c r="L18" s="27"/>
      <c r="M18" s="27"/>
      <c r="N18" s="23"/>
      <c r="O18" s="27"/>
    </row>
    <row r="19" spans="1:15" ht="18" customHeight="1">
      <c r="A19" s="28" t="s">
        <v>299</v>
      </c>
      <c r="B19" s="28" t="s">
        <v>305</v>
      </c>
      <c r="C19" s="125">
        <f t="shared" si="0"/>
        <v>251567</v>
      </c>
      <c r="D19" s="125">
        <f t="shared" si="1"/>
        <v>251567</v>
      </c>
      <c r="E19" s="125">
        <v>251567</v>
      </c>
      <c r="F19" s="125"/>
      <c r="G19" s="27"/>
      <c r="H19" s="27"/>
      <c r="I19" s="27"/>
      <c r="J19" s="27"/>
      <c r="K19" s="27"/>
      <c r="L19" s="27"/>
      <c r="M19" s="27"/>
      <c r="N19" s="23"/>
      <c r="O19" s="27"/>
    </row>
    <row r="20" spans="1:15" ht="18" customHeight="1">
      <c r="A20" s="28" t="s">
        <v>300</v>
      </c>
      <c r="B20" s="28" t="s">
        <v>306</v>
      </c>
      <c r="C20" s="125">
        <f t="shared" si="0"/>
        <v>6436</v>
      </c>
      <c r="D20" s="125">
        <f t="shared" si="1"/>
        <v>6436</v>
      </c>
      <c r="E20" s="125">
        <v>6436</v>
      </c>
      <c r="F20" s="125"/>
      <c r="G20" s="27"/>
      <c r="H20" s="27"/>
      <c r="I20" s="27"/>
      <c r="J20" s="27"/>
      <c r="K20" s="27"/>
      <c r="L20" s="27"/>
      <c r="M20" s="27"/>
      <c r="N20" s="23"/>
      <c r="O20" s="27"/>
    </row>
    <row r="21" spans="1:15" ht="18" customHeight="1">
      <c r="A21" s="28" t="s">
        <v>349</v>
      </c>
      <c r="B21" s="28" t="s">
        <v>358</v>
      </c>
      <c r="C21" s="125">
        <f t="shared" si="0"/>
        <v>284112</v>
      </c>
      <c r="D21" s="125">
        <f t="shared" si="1"/>
        <v>284112</v>
      </c>
      <c r="E21" s="125">
        <v>284112</v>
      </c>
      <c r="F21" s="125"/>
      <c r="G21" s="27"/>
      <c r="H21" s="27"/>
      <c r="I21" s="27"/>
      <c r="J21" s="27"/>
      <c r="K21" s="27"/>
      <c r="L21" s="27"/>
      <c r="M21" s="27"/>
      <c r="N21" s="23"/>
      <c r="O21" s="27"/>
    </row>
    <row r="22" spans="1:15" ht="18" customHeight="1">
      <c r="A22" s="28" t="s">
        <v>350</v>
      </c>
      <c r="B22" s="28" t="s">
        <v>359</v>
      </c>
      <c r="C22" s="125">
        <f t="shared" si="0"/>
        <v>284112</v>
      </c>
      <c r="D22" s="125">
        <f t="shared" si="1"/>
        <v>284112</v>
      </c>
      <c r="E22" s="125">
        <v>284112</v>
      </c>
      <c r="F22" s="125"/>
      <c r="G22" s="27"/>
      <c r="H22" s="27"/>
      <c r="I22" s="27"/>
      <c r="J22" s="27"/>
      <c r="K22" s="27"/>
      <c r="L22" s="27"/>
      <c r="M22" s="27"/>
      <c r="N22" s="23"/>
      <c r="O22" s="27"/>
    </row>
    <row r="23" spans="1:15" ht="21" customHeight="1">
      <c r="A23" s="28" t="s">
        <v>301</v>
      </c>
      <c r="B23" s="28" t="s">
        <v>290</v>
      </c>
      <c r="C23" s="125">
        <f t="shared" si="0"/>
        <v>284112</v>
      </c>
      <c r="D23" s="125">
        <f t="shared" si="1"/>
        <v>284112</v>
      </c>
      <c r="E23" s="118">
        <v>284112</v>
      </c>
      <c r="F23" s="118"/>
      <c r="G23" s="44"/>
      <c r="H23" s="44"/>
      <c r="I23" s="44"/>
      <c r="J23" s="44"/>
      <c r="K23" s="44"/>
      <c r="L23" s="44"/>
      <c r="M23" s="44"/>
      <c r="N23" s="44"/>
      <c r="O23" s="44"/>
    </row>
    <row r="24" spans="1:15" ht="21" customHeight="1">
      <c r="A24" s="158" t="s">
        <v>55</v>
      </c>
      <c r="B24" s="159"/>
      <c r="C24" s="118">
        <f>C8+C11+C17+C21</f>
        <v>4009230</v>
      </c>
      <c r="D24" s="118">
        <f t="shared" ref="D24:F24" si="2">D8+D11+D17+D21</f>
        <v>4009230</v>
      </c>
      <c r="E24" s="118">
        <f t="shared" si="2"/>
        <v>3973202</v>
      </c>
      <c r="F24" s="118">
        <f t="shared" si="2"/>
        <v>36028</v>
      </c>
      <c r="G24" s="44"/>
      <c r="H24" s="44"/>
      <c r="I24" s="44"/>
      <c r="J24" s="44"/>
      <c r="K24" s="44"/>
      <c r="L24" s="44"/>
      <c r="M24" s="44"/>
      <c r="N24" s="44"/>
      <c r="O24" s="44"/>
    </row>
  </sheetData>
  <mergeCells count="12">
    <mergeCell ref="A24:B24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D7" sqref="D7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19"/>
      <c r="B2" s="21"/>
      <c r="C2" s="21"/>
      <c r="D2" s="21" t="s">
        <v>95</v>
      </c>
    </row>
    <row r="3" spans="1:4" ht="41.25" customHeight="1">
      <c r="A3" s="126" t="str">
        <f>"2025"&amp;"年部门财政拨款收支预算总表"</f>
        <v>2025年部门财政拨款收支预算总表</v>
      </c>
      <c r="B3" s="127"/>
      <c r="C3" s="127"/>
      <c r="D3" s="127"/>
    </row>
    <row r="4" spans="1:4" ht="17.25" customHeight="1">
      <c r="A4" s="128" t="s">
        <v>216</v>
      </c>
      <c r="B4" s="129"/>
      <c r="D4" s="21" t="s">
        <v>1</v>
      </c>
    </row>
    <row r="5" spans="1:4" ht="17.25" customHeight="1">
      <c r="A5" s="130" t="s">
        <v>2</v>
      </c>
      <c r="B5" s="131"/>
      <c r="C5" s="130" t="s">
        <v>3</v>
      </c>
      <c r="D5" s="131"/>
    </row>
    <row r="6" spans="1:4" ht="18.75" customHeight="1">
      <c r="A6" s="74" t="s">
        <v>4</v>
      </c>
      <c r="B6" s="74" t="s">
        <v>5</v>
      </c>
      <c r="C6" s="74" t="s">
        <v>6</v>
      </c>
      <c r="D6" s="74" t="s">
        <v>5</v>
      </c>
    </row>
    <row r="7" spans="1:4" ht="16.5" customHeight="1">
      <c r="A7" s="75" t="s">
        <v>96</v>
      </c>
      <c r="B7" s="123">
        <v>4009230</v>
      </c>
      <c r="C7" s="75" t="s">
        <v>97</v>
      </c>
      <c r="D7" s="123">
        <v>4009230</v>
      </c>
    </row>
    <row r="8" spans="1:4" ht="16.5" customHeight="1">
      <c r="A8" s="75" t="s">
        <v>98</v>
      </c>
      <c r="B8" s="123">
        <v>4009230</v>
      </c>
      <c r="C8" s="75" t="s">
        <v>99</v>
      </c>
      <c r="D8" s="44"/>
    </row>
    <row r="9" spans="1:4" ht="16.5" customHeight="1">
      <c r="A9" s="75" t="s">
        <v>100</v>
      </c>
      <c r="B9" s="44"/>
      <c r="C9" s="75" t="s">
        <v>101</v>
      </c>
      <c r="D9" s="44"/>
    </row>
    <row r="10" spans="1:4" ht="16.5" customHeight="1">
      <c r="A10" s="75" t="s">
        <v>102</v>
      </c>
      <c r="B10" s="44"/>
      <c r="C10" s="75" t="s">
        <v>103</v>
      </c>
      <c r="D10" s="44"/>
    </row>
    <row r="11" spans="1:4" ht="16.5" customHeight="1">
      <c r="A11" s="75" t="s">
        <v>104</v>
      </c>
      <c r="B11" s="44"/>
      <c r="C11" s="75" t="s">
        <v>105</v>
      </c>
      <c r="D11" s="44"/>
    </row>
    <row r="12" spans="1:4" ht="16.5" customHeight="1">
      <c r="A12" s="75" t="s">
        <v>98</v>
      </c>
      <c r="B12" s="44"/>
      <c r="C12" s="75" t="s">
        <v>106</v>
      </c>
      <c r="D12" s="123">
        <v>3127600</v>
      </c>
    </row>
    <row r="13" spans="1:4" ht="16.5" customHeight="1">
      <c r="A13" s="71" t="s">
        <v>100</v>
      </c>
      <c r="B13" s="44"/>
      <c r="C13" s="35" t="s">
        <v>107</v>
      </c>
      <c r="D13" s="123"/>
    </row>
    <row r="14" spans="1:4" ht="16.5" customHeight="1">
      <c r="A14" s="71" t="s">
        <v>102</v>
      </c>
      <c r="B14" s="44"/>
      <c r="C14" s="35" t="s">
        <v>108</v>
      </c>
      <c r="D14" s="123"/>
    </row>
    <row r="15" spans="1:4" ht="16.5" customHeight="1">
      <c r="A15" s="76"/>
      <c r="B15" s="44"/>
      <c r="C15" s="35" t="s">
        <v>109</v>
      </c>
      <c r="D15" s="123">
        <v>339515</v>
      </c>
    </row>
    <row r="16" spans="1:4" ht="16.5" customHeight="1">
      <c r="A16" s="76"/>
      <c r="B16" s="44"/>
      <c r="C16" s="35" t="s">
        <v>110</v>
      </c>
      <c r="D16" s="123">
        <v>258003</v>
      </c>
    </row>
    <row r="17" spans="1:4" ht="16.5" customHeight="1">
      <c r="A17" s="76"/>
      <c r="B17" s="44"/>
      <c r="C17" s="35" t="s">
        <v>111</v>
      </c>
      <c r="D17" s="44"/>
    </row>
    <row r="18" spans="1:4" ht="16.5" customHeight="1">
      <c r="A18" s="76"/>
      <c r="B18" s="44"/>
      <c r="C18" s="35" t="s">
        <v>112</v>
      </c>
      <c r="D18" s="44"/>
    </row>
    <row r="19" spans="1:4" ht="16.5" customHeight="1">
      <c r="A19" s="76"/>
      <c r="B19" s="44"/>
      <c r="C19" s="35" t="s">
        <v>113</v>
      </c>
      <c r="D19" s="44"/>
    </row>
    <row r="20" spans="1:4" ht="16.5" customHeight="1">
      <c r="A20" s="76"/>
      <c r="B20" s="44"/>
      <c r="C20" s="35" t="s">
        <v>114</v>
      </c>
      <c r="D20" s="44"/>
    </row>
    <row r="21" spans="1:4" ht="16.5" customHeight="1">
      <c r="A21" s="76"/>
      <c r="B21" s="44"/>
      <c r="C21" s="35" t="s">
        <v>115</v>
      </c>
      <c r="D21" s="44"/>
    </row>
    <row r="22" spans="1:4" ht="16.5" customHeight="1">
      <c r="A22" s="76"/>
      <c r="B22" s="44"/>
      <c r="C22" s="35" t="s">
        <v>116</v>
      </c>
      <c r="D22" s="44"/>
    </row>
    <row r="23" spans="1:4" ht="16.5" customHeight="1">
      <c r="A23" s="76"/>
      <c r="B23" s="44"/>
      <c r="C23" s="35" t="s">
        <v>117</v>
      </c>
      <c r="D23" s="44"/>
    </row>
    <row r="24" spans="1:4" ht="16.5" customHeight="1">
      <c r="A24" s="76"/>
      <c r="B24" s="44"/>
      <c r="C24" s="35" t="s">
        <v>118</v>
      </c>
      <c r="D24" s="44"/>
    </row>
    <row r="25" spans="1:4" ht="16.5" customHeight="1">
      <c r="A25" s="76"/>
      <c r="B25" s="44"/>
      <c r="C25" s="35" t="s">
        <v>119</v>
      </c>
      <c r="D25" s="44"/>
    </row>
    <row r="26" spans="1:4" ht="16.5" customHeight="1">
      <c r="A26" s="76"/>
      <c r="B26" s="44"/>
      <c r="C26" s="35" t="s">
        <v>120</v>
      </c>
      <c r="D26" s="124">
        <v>284112</v>
      </c>
    </row>
    <row r="27" spans="1:4" ht="16.5" customHeight="1">
      <c r="A27" s="76"/>
      <c r="B27" s="44"/>
      <c r="C27" s="35" t="s">
        <v>121</v>
      </c>
      <c r="D27" s="44"/>
    </row>
    <row r="28" spans="1:4" ht="16.5" customHeight="1">
      <c r="A28" s="76"/>
      <c r="B28" s="44"/>
      <c r="C28" s="35" t="s">
        <v>122</v>
      </c>
      <c r="D28" s="44"/>
    </row>
    <row r="29" spans="1:4" ht="16.5" customHeight="1">
      <c r="A29" s="76"/>
      <c r="B29" s="44"/>
      <c r="C29" s="35" t="s">
        <v>123</v>
      </c>
      <c r="D29" s="44"/>
    </row>
    <row r="30" spans="1:4" ht="16.5" customHeight="1">
      <c r="A30" s="76"/>
      <c r="B30" s="44"/>
      <c r="C30" s="35" t="s">
        <v>124</v>
      </c>
      <c r="D30" s="44"/>
    </row>
    <row r="31" spans="1:4" ht="16.5" customHeight="1">
      <c r="A31" s="76"/>
      <c r="B31" s="44"/>
      <c r="C31" s="35" t="s">
        <v>125</v>
      </c>
      <c r="D31" s="44"/>
    </row>
    <row r="32" spans="1:4" ht="16.5" customHeight="1">
      <c r="A32" s="76"/>
      <c r="B32" s="44"/>
      <c r="C32" s="71" t="s">
        <v>126</v>
      </c>
      <c r="D32" s="44"/>
    </row>
    <row r="33" spans="1:4" ht="16.5" customHeight="1">
      <c r="A33" s="76"/>
      <c r="B33" s="44"/>
      <c r="C33" s="71" t="s">
        <v>127</v>
      </c>
      <c r="D33" s="44"/>
    </row>
    <row r="34" spans="1:4" ht="16.5" customHeight="1">
      <c r="A34" s="76"/>
      <c r="B34" s="44"/>
      <c r="C34" s="14" t="s">
        <v>128</v>
      </c>
      <c r="D34" s="44"/>
    </row>
    <row r="35" spans="1:4" ht="15" customHeight="1">
      <c r="A35" s="77" t="s">
        <v>50</v>
      </c>
      <c r="B35" s="123">
        <v>4009230</v>
      </c>
      <c r="C35" s="77" t="s">
        <v>51</v>
      </c>
      <c r="D35" s="123">
        <v>4009230</v>
      </c>
    </row>
  </sheetData>
  <mergeCells count="4">
    <mergeCell ref="A3:D3"/>
    <mergeCell ref="A4:B4"/>
    <mergeCell ref="A5:B5"/>
    <mergeCell ref="C5:D5"/>
  </mergeCells>
  <phoneticPr fontId="15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24"/>
  <sheetViews>
    <sheetView showZeros="0" workbookViewId="0">
      <pane ySplit="1" topLeftCell="A5" activePane="bottomLeft" state="frozen"/>
      <selection pane="bottomLeft" activeCell="G8" sqref="G8:G10"/>
    </sheetView>
  </sheetViews>
  <sheetFormatPr defaultColWidth="9.125" defaultRowHeight="14.25" customHeight="1"/>
  <cols>
    <col min="1" max="1" width="15" customWidth="1"/>
    <col min="2" max="2" width="27.625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67"/>
      <c r="F2" s="38"/>
      <c r="G2" s="68" t="s">
        <v>129</v>
      </c>
    </row>
    <row r="3" spans="1:7" ht="41.25" customHeight="1">
      <c r="A3" s="162" t="str">
        <f>"2025"&amp;"年一般公共预算支出预算表（按功能科目分类）"</f>
        <v>2025年一般公共预算支出预算表（按功能科目分类）</v>
      </c>
      <c r="B3" s="162"/>
      <c r="C3" s="162"/>
      <c r="D3" s="162"/>
      <c r="E3" s="162"/>
      <c r="F3" s="162"/>
      <c r="G3" s="162"/>
    </row>
    <row r="4" spans="1:7" ht="18" customHeight="1">
      <c r="A4" s="82" t="s">
        <v>216</v>
      </c>
      <c r="F4" s="63"/>
      <c r="G4" s="68" t="s">
        <v>1</v>
      </c>
    </row>
    <row r="5" spans="1:7" ht="20.25" customHeight="1">
      <c r="A5" s="163" t="s">
        <v>130</v>
      </c>
      <c r="B5" s="164"/>
      <c r="C5" s="170" t="s">
        <v>55</v>
      </c>
      <c r="D5" s="165" t="s">
        <v>73</v>
      </c>
      <c r="E5" s="166"/>
      <c r="F5" s="167"/>
      <c r="G5" s="172" t="s">
        <v>74</v>
      </c>
    </row>
    <row r="6" spans="1:7" ht="20.25" customHeight="1">
      <c r="A6" s="73" t="s">
        <v>70</v>
      </c>
      <c r="B6" s="73" t="s">
        <v>71</v>
      </c>
      <c r="C6" s="171"/>
      <c r="D6" s="65" t="s">
        <v>57</v>
      </c>
      <c r="E6" s="65" t="s">
        <v>131</v>
      </c>
      <c r="F6" s="65" t="s">
        <v>132</v>
      </c>
      <c r="G6" s="173"/>
    </row>
    <row r="7" spans="1:7" ht="15" customHeight="1">
      <c r="A7" s="31" t="s">
        <v>80</v>
      </c>
      <c r="B7" s="31" t="s">
        <v>81</v>
      </c>
      <c r="C7" s="31" t="s">
        <v>82</v>
      </c>
      <c r="D7" s="31" t="s">
        <v>83</v>
      </c>
      <c r="E7" s="31" t="s">
        <v>84</v>
      </c>
      <c r="F7" s="31" t="s">
        <v>85</v>
      </c>
      <c r="G7" s="31" t="s">
        <v>86</v>
      </c>
    </row>
    <row r="8" spans="1:7" ht="18.75" customHeight="1">
      <c r="A8" s="71" t="s">
        <v>342</v>
      </c>
      <c r="B8" s="71" t="s">
        <v>351</v>
      </c>
      <c r="C8" s="122">
        <f>D8+G8</f>
        <v>3127600</v>
      </c>
      <c r="D8" s="122">
        <f>SUM(E8:F8)</f>
        <v>3091572</v>
      </c>
      <c r="E8" s="122">
        <v>2973960</v>
      </c>
      <c r="F8" s="122">
        <v>117612</v>
      </c>
      <c r="G8" s="122">
        <v>36028</v>
      </c>
    </row>
    <row r="9" spans="1:7" ht="18.75" customHeight="1">
      <c r="A9" s="71" t="s">
        <v>343</v>
      </c>
      <c r="B9" s="71" t="s">
        <v>352</v>
      </c>
      <c r="C9" s="122">
        <f t="shared" ref="C9:C23" si="0">D9+G9</f>
        <v>3127600</v>
      </c>
      <c r="D9" s="122">
        <f t="shared" ref="D9:D23" si="1">SUM(E9:F9)</f>
        <v>3091572</v>
      </c>
      <c r="E9" s="122">
        <v>2973960</v>
      </c>
      <c r="F9" s="122">
        <v>117612</v>
      </c>
      <c r="G9" s="122">
        <v>36028</v>
      </c>
    </row>
    <row r="10" spans="1:7" ht="18.75" customHeight="1">
      <c r="A10" s="71" t="s">
        <v>274</v>
      </c>
      <c r="B10" s="71" t="s">
        <v>275</v>
      </c>
      <c r="C10" s="122">
        <f t="shared" si="0"/>
        <v>3127600</v>
      </c>
      <c r="D10" s="122">
        <f t="shared" si="1"/>
        <v>3091572</v>
      </c>
      <c r="E10" s="122">
        <v>2973960</v>
      </c>
      <c r="F10" s="122">
        <v>117612</v>
      </c>
      <c r="G10" s="122">
        <v>36028</v>
      </c>
    </row>
    <row r="11" spans="1:7" ht="18.75" customHeight="1">
      <c r="A11" s="71" t="s">
        <v>344</v>
      </c>
      <c r="B11" s="71" t="s">
        <v>353</v>
      </c>
      <c r="C11" s="122">
        <f t="shared" si="0"/>
        <v>339515</v>
      </c>
      <c r="D11" s="122">
        <f t="shared" si="1"/>
        <v>339515</v>
      </c>
      <c r="E11" s="122">
        <v>332315</v>
      </c>
      <c r="F11" s="122">
        <v>7200</v>
      </c>
      <c r="G11" s="122"/>
    </row>
    <row r="12" spans="1:7" ht="18.75" customHeight="1">
      <c r="A12" s="71" t="s">
        <v>345</v>
      </c>
      <c r="B12" s="71" t="s">
        <v>354</v>
      </c>
      <c r="C12" s="122">
        <f t="shared" si="0"/>
        <v>305423</v>
      </c>
      <c r="D12" s="122">
        <f t="shared" si="1"/>
        <v>305423</v>
      </c>
      <c r="E12" s="122">
        <v>298223</v>
      </c>
      <c r="F12" s="122">
        <v>7200</v>
      </c>
      <c r="G12" s="122"/>
    </row>
    <row r="13" spans="1:7" ht="18.75" customHeight="1">
      <c r="A13" s="71" t="s">
        <v>297</v>
      </c>
      <c r="B13" s="71" t="s">
        <v>303</v>
      </c>
      <c r="C13" s="122">
        <f t="shared" si="0"/>
        <v>48000</v>
      </c>
      <c r="D13" s="122">
        <f t="shared" si="1"/>
        <v>48000</v>
      </c>
      <c r="E13" s="122">
        <v>40800</v>
      </c>
      <c r="F13" s="122">
        <v>7200</v>
      </c>
      <c r="G13" s="122"/>
    </row>
    <row r="14" spans="1:7" ht="18.75" customHeight="1">
      <c r="A14" s="71" t="s">
        <v>298</v>
      </c>
      <c r="B14" s="71" t="s">
        <v>304</v>
      </c>
      <c r="C14" s="122">
        <f t="shared" si="0"/>
        <v>257423</v>
      </c>
      <c r="D14" s="122">
        <f t="shared" si="1"/>
        <v>257423</v>
      </c>
      <c r="E14" s="122">
        <v>257423</v>
      </c>
      <c r="F14" s="122"/>
      <c r="G14" s="122"/>
    </row>
    <row r="15" spans="1:7" ht="18.75" customHeight="1">
      <c r="A15" s="71" t="s">
        <v>346</v>
      </c>
      <c r="B15" s="71" t="s">
        <v>355</v>
      </c>
      <c r="C15" s="122">
        <f t="shared" si="0"/>
        <v>34092</v>
      </c>
      <c r="D15" s="122">
        <f t="shared" si="1"/>
        <v>34092</v>
      </c>
      <c r="E15" s="122">
        <v>34092</v>
      </c>
      <c r="F15" s="122"/>
      <c r="G15" s="122"/>
    </row>
    <row r="16" spans="1:7" ht="18.75" customHeight="1">
      <c r="A16" s="71" t="s">
        <v>302</v>
      </c>
      <c r="B16" s="71" t="s">
        <v>307</v>
      </c>
      <c r="C16" s="122">
        <f t="shared" si="0"/>
        <v>34092</v>
      </c>
      <c r="D16" s="122">
        <f t="shared" si="1"/>
        <v>34092</v>
      </c>
      <c r="E16" s="122">
        <v>34092</v>
      </c>
      <c r="F16" s="122"/>
      <c r="G16" s="122"/>
    </row>
    <row r="17" spans="1:7" ht="18.75" customHeight="1">
      <c r="A17" s="71" t="s">
        <v>347</v>
      </c>
      <c r="B17" s="71" t="s">
        <v>356</v>
      </c>
      <c r="C17" s="122">
        <f t="shared" si="0"/>
        <v>258003</v>
      </c>
      <c r="D17" s="122">
        <f t="shared" si="1"/>
        <v>258003</v>
      </c>
      <c r="E17" s="122">
        <v>258003</v>
      </c>
      <c r="F17" s="122"/>
      <c r="G17" s="122"/>
    </row>
    <row r="18" spans="1:7" ht="18.75" customHeight="1">
      <c r="A18" s="71" t="s">
        <v>348</v>
      </c>
      <c r="B18" s="71" t="s">
        <v>357</v>
      </c>
      <c r="C18" s="122">
        <f t="shared" si="0"/>
        <v>258003</v>
      </c>
      <c r="D18" s="122">
        <f t="shared" si="1"/>
        <v>258003</v>
      </c>
      <c r="E18" s="122">
        <v>258003</v>
      </c>
      <c r="F18" s="122"/>
      <c r="G18" s="122"/>
    </row>
    <row r="19" spans="1:7" ht="18.75" customHeight="1">
      <c r="A19" s="71" t="s">
        <v>299</v>
      </c>
      <c r="B19" s="71" t="s">
        <v>305</v>
      </c>
      <c r="C19" s="122">
        <f t="shared" si="0"/>
        <v>251567</v>
      </c>
      <c r="D19" s="122">
        <f t="shared" si="1"/>
        <v>251567</v>
      </c>
      <c r="E19" s="122">
        <v>251567</v>
      </c>
      <c r="F19" s="122"/>
      <c r="G19" s="122"/>
    </row>
    <row r="20" spans="1:7" ht="18.75" customHeight="1">
      <c r="A20" s="71" t="s">
        <v>300</v>
      </c>
      <c r="B20" s="71" t="s">
        <v>306</v>
      </c>
      <c r="C20" s="122">
        <f t="shared" si="0"/>
        <v>6436</v>
      </c>
      <c r="D20" s="122">
        <f t="shared" si="1"/>
        <v>6436</v>
      </c>
      <c r="E20" s="122">
        <v>6436</v>
      </c>
      <c r="F20" s="122"/>
      <c r="G20" s="122"/>
    </row>
    <row r="21" spans="1:7" ht="18.75" customHeight="1">
      <c r="A21" s="71" t="s">
        <v>349</v>
      </c>
      <c r="B21" s="71" t="s">
        <v>358</v>
      </c>
      <c r="C21" s="122">
        <f t="shared" si="0"/>
        <v>284112</v>
      </c>
      <c r="D21" s="122">
        <f t="shared" si="1"/>
        <v>284112</v>
      </c>
      <c r="E21" s="122">
        <v>284112</v>
      </c>
      <c r="F21" s="122"/>
      <c r="G21" s="122"/>
    </row>
    <row r="22" spans="1:7" ht="18.75" customHeight="1">
      <c r="A22" s="120" t="s">
        <v>350</v>
      </c>
      <c r="B22" s="120" t="s">
        <v>359</v>
      </c>
      <c r="C22" s="122">
        <f t="shared" si="0"/>
        <v>284112</v>
      </c>
      <c r="D22" s="122">
        <f t="shared" si="1"/>
        <v>284112</v>
      </c>
      <c r="E22" s="118">
        <v>284112</v>
      </c>
      <c r="F22" s="118"/>
      <c r="G22" s="118"/>
    </row>
    <row r="23" spans="1:7" ht="18.75" customHeight="1">
      <c r="A23" s="121" t="s">
        <v>301</v>
      </c>
      <c r="B23" s="121" t="s">
        <v>290</v>
      </c>
      <c r="C23" s="122">
        <f t="shared" si="0"/>
        <v>284112</v>
      </c>
      <c r="D23" s="122">
        <f t="shared" si="1"/>
        <v>284112</v>
      </c>
      <c r="E23" s="118">
        <v>284112</v>
      </c>
      <c r="F23" s="118"/>
      <c r="G23" s="118"/>
    </row>
    <row r="24" spans="1:7" ht="18" customHeight="1">
      <c r="A24" s="168" t="s">
        <v>133</v>
      </c>
      <c r="B24" s="169" t="s">
        <v>133</v>
      </c>
      <c r="C24" s="122">
        <f>C8+C11+C17+C21</f>
        <v>4009230</v>
      </c>
      <c r="D24" s="122">
        <f>D8+D11+D17+D21</f>
        <v>3973202</v>
      </c>
      <c r="E24" s="122">
        <f t="shared" ref="E24:G24" si="2">E8+E11+E17+E21</f>
        <v>3848390</v>
      </c>
      <c r="F24" s="122">
        <f t="shared" si="2"/>
        <v>124812</v>
      </c>
      <c r="G24" s="122">
        <f t="shared" si="2"/>
        <v>36028</v>
      </c>
    </row>
  </sheetData>
  <mergeCells count="6">
    <mergeCell ref="A3:G3"/>
    <mergeCell ref="A5:B5"/>
    <mergeCell ref="D5:F5"/>
    <mergeCell ref="A24:B24"/>
    <mergeCell ref="C5:C6"/>
    <mergeCell ref="G5:G6"/>
  </mergeCells>
  <phoneticPr fontId="15" type="noConversion"/>
  <printOptions horizontalCentered="1"/>
  <pageMargins left="0.37" right="0.37" top="0.56000000000000005" bottom="0.56000000000000005" header="0.48" footer="0.48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pane="bottomLeft" activeCell="A9" sqref="A9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20"/>
      <c r="B2" s="20"/>
      <c r="C2" s="20"/>
      <c r="D2" s="20"/>
      <c r="E2" s="19"/>
      <c r="F2" s="72" t="s">
        <v>134</v>
      </c>
    </row>
    <row r="3" spans="1:6" ht="41.25" customHeight="1">
      <c r="A3" s="174" t="str">
        <f>"2025"&amp;"年一般公共预算“三公”经费支出预算表"</f>
        <v>2025年一般公共预算“三公”经费支出预算表</v>
      </c>
      <c r="B3" s="175"/>
      <c r="C3" s="175"/>
      <c r="D3" s="175"/>
      <c r="E3" s="176"/>
      <c r="F3" s="175"/>
    </row>
    <row r="4" spans="1:6" ht="14.25" customHeight="1">
      <c r="A4" s="177" t="s">
        <v>216</v>
      </c>
      <c r="B4" s="178"/>
      <c r="D4" s="20"/>
      <c r="E4" s="19"/>
      <c r="F4" s="32" t="s">
        <v>1</v>
      </c>
    </row>
    <row r="5" spans="1:6" ht="27" customHeight="1">
      <c r="A5" s="179" t="s">
        <v>135</v>
      </c>
      <c r="B5" s="179" t="s">
        <v>136</v>
      </c>
      <c r="C5" s="139" t="s">
        <v>137</v>
      </c>
      <c r="D5" s="179"/>
      <c r="E5" s="180"/>
      <c r="F5" s="179" t="s">
        <v>138</v>
      </c>
    </row>
    <row r="6" spans="1:6" ht="28.5" customHeight="1">
      <c r="A6" s="181"/>
      <c r="B6" s="182"/>
      <c r="C6" s="22" t="s">
        <v>57</v>
      </c>
      <c r="D6" s="22" t="s">
        <v>139</v>
      </c>
      <c r="E6" s="22" t="s">
        <v>140</v>
      </c>
      <c r="F6" s="183"/>
    </row>
    <row r="7" spans="1:6" ht="17.25" customHeight="1">
      <c r="A7" s="27" t="s">
        <v>80</v>
      </c>
      <c r="B7" s="27" t="s">
        <v>81</v>
      </c>
      <c r="C7" s="27" t="s">
        <v>82</v>
      </c>
      <c r="D7" s="27" t="s">
        <v>83</v>
      </c>
      <c r="E7" s="27" t="s">
        <v>84</v>
      </c>
      <c r="F7" s="27" t="s">
        <v>85</v>
      </c>
    </row>
    <row r="8" spans="1:6" ht="17.25" customHeight="1">
      <c r="A8" s="44"/>
      <c r="B8" s="44"/>
      <c r="C8" s="44"/>
      <c r="D8" s="44"/>
      <c r="E8" s="44"/>
      <c r="F8" s="44"/>
    </row>
    <row r="9" spans="1:6" ht="14.25" customHeight="1">
      <c r="A9" s="88" t="s">
        <v>341</v>
      </c>
    </row>
  </sheetData>
  <mergeCells count="6">
    <mergeCell ref="A3:F3"/>
    <mergeCell ref="A4:B4"/>
    <mergeCell ref="C5:E5"/>
    <mergeCell ref="A5:A6"/>
    <mergeCell ref="B5:B6"/>
    <mergeCell ref="F5:F6"/>
  </mergeCells>
  <phoneticPr fontId="15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X38"/>
  <sheetViews>
    <sheetView showZeros="0" workbookViewId="0">
      <pane ySplit="1" topLeftCell="A20" activePane="bottomLeft" state="frozen"/>
      <selection pane="bottomLeft" activeCell="C10" sqref="C10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375" customWidth="1"/>
    <col min="7" max="7" width="10.25" customWidth="1"/>
    <col min="8" max="8" width="24.25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67"/>
      <c r="C2" s="69"/>
      <c r="E2" s="70"/>
      <c r="F2" s="70"/>
      <c r="G2" s="70"/>
      <c r="H2" s="70"/>
      <c r="I2" s="46"/>
      <c r="J2" s="46"/>
      <c r="K2" s="46"/>
      <c r="L2" s="46"/>
      <c r="M2" s="46"/>
      <c r="N2" s="46"/>
      <c r="R2" s="46"/>
      <c r="V2" s="69"/>
      <c r="X2" s="3" t="s">
        <v>141</v>
      </c>
    </row>
    <row r="3" spans="1:24" ht="45.75" customHeight="1">
      <c r="A3" s="184" t="str">
        <f>"2025"&amp;"年部门基本支出预算表"</f>
        <v>2025年部门基本支出预算表</v>
      </c>
      <c r="B3" s="185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5"/>
      <c r="P3" s="185"/>
      <c r="Q3" s="185"/>
      <c r="R3" s="184"/>
      <c r="S3" s="184"/>
      <c r="T3" s="184"/>
      <c r="U3" s="184"/>
      <c r="V3" s="184"/>
      <c r="W3" s="184"/>
      <c r="X3" s="184"/>
    </row>
    <row r="4" spans="1:24" ht="18.75" customHeight="1">
      <c r="A4" s="186" t="s">
        <v>216</v>
      </c>
      <c r="B4" s="187"/>
      <c r="C4" s="188"/>
      <c r="D4" s="188"/>
      <c r="E4" s="188"/>
      <c r="F4" s="188"/>
      <c r="G4" s="188"/>
      <c r="H4" s="188"/>
      <c r="I4" s="47"/>
      <c r="J4" s="47"/>
      <c r="K4" s="47"/>
      <c r="L4" s="47"/>
      <c r="M4" s="47"/>
      <c r="N4" s="47"/>
      <c r="O4" s="4"/>
      <c r="P4" s="4"/>
      <c r="Q4" s="4"/>
      <c r="R4" s="47"/>
      <c r="V4" s="69"/>
      <c r="X4" s="3" t="s">
        <v>1</v>
      </c>
    </row>
    <row r="5" spans="1:24" ht="18" customHeight="1">
      <c r="A5" s="198" t="s">
        <v>142</v>
      </c>
      <c r="B5" s="198" t="s">
        <v>143</v>
      </c>
      <c r="C5" s="198" t="s">
        <v>144</v>
      </c>
      <c r="D5" s="198" t="s">
        <v>145</v>
      </c>
      <c r="E5" s="198" t="s">
        <v>146</v>
      </c>
      <c r="F5" s="198" t="s">
        <v>147</v>
      </c>
      <c r="G5" s="198" t="s">
        <v>148</v>
      </c>
      <c r="H5" s="198" t="s">
        <v>149</v>
      </c>
      <c r="I5" s="165" t="s">
        <v>150</v>
      </c>
      <c r="J5" s="189" t="s">
        <v>150</v>
      </c>
      <c r="K5" s="189"/>
      <c r="L5" s="189"/>
      <c r="M5" s="189"/>
      <c r="N5" s="189"/>
      <c r="O5" s="166"/>
      <c r="P5" s="166"/>
      <c r="Q5" s="166"/>
      <c r="R5" s="190" t="s">
        <v>61</v>
      </c>
      <c r="S5" s="189" t="s">
        <v>62</v>
      </c>
      <c r="T5" s="189"/>
      <c r="U5" s="189"/>
      <c r="V5" s="189"/>
      <c r="W5" s="189"/>
      <c r="X5" s="191"/>
    </row>
    <row r="6" spans="1:24" ht="18" customHeight="1">
      <c r="A6" s="204"/>
      <c r="B6" s="194"/>
      <c r="C6" s="205"/>
      <c r="D6" s="204"/>
      <c r="E6" s="204"/>
      <c r="F6" s="204"/>
      <c r="G6" s="204"/>
      <c r="H6" s="204"/>
      <c r="I6" s="170" t="s">
        <v>151</v>
      </c>
      <c r="J6" s="165" t="s">
        <v>58</v>
      </c>
      <c r="K6" s="189"/>
      <c r="L6" s="189"/>
      <c r="M6" s="189"/>
      <c r="N6" s="191"/>
      <c r="O6" s="192" t="s">
        <v>152</v>
      </c>
      <c r="P6" s="166"/>
      <c r="Q6" s="167"/>
      <c r="R6" s="198" t="s">
        <v>61</v>
      </c>
      <c r="S6" s="165" t="s">
        <v>62</v>
      </c>
      <c r="T6" s="190" t="s">
        <v>64</v>
      </c>
      <c r="U6" s="189" t="s">
        <v>62</v>
      </c>
      <c r="V6" s="190" t="s">
        <v>66</v>
      </c>
      <c r="W6" s="190" t="s">
        <v>67</v>
      </c>
      <c r="X6" s="193" t="s">
        <v>68</v>
      </c>
    </row>
    <row r="7" spans="1:24" ht="19.5" customHeight="1">
      <c r="A7" s="194"/>
      <c r="B7" s="194"/>
      <c r="C7" s="194"/>
      <c r="D7" s="194"/>
      <c r="E7" s="194"/>
      <c r="F7" s="194"/>
      <c r="G7" s="194"/>
      <c r="H7" s="194"/>
      <c r="I7" s="194"/>
      <c r="J7" s="196" t="s">
        <v>153</v>
      </c>
      <c r="K7" s="198" t="s">
        <v>154</v>
      </c>
      <c r="L7" s="198" t="s">
        <v>155</v>
      </c>
      <c r="M7" s="198" t="s">
        <v>156</v>
      </c>
      <c r="N7" s="198" t="s">
        <v>157</v>
      </c>
      <c r="O7" s="198" t="s">
        <v>58</v>
      </c>
      <c r="P7" s="198" t="s">
        <v>59</v>
      </c>
      <c r="Q7" s="198" t="s">
        <v>60</v>
      </c>
      <c r="R7" s="194"/>
      <c r="S7" s="198" t="s">
        <v>57</v>
      </c>
      <c r="T7" s="198" t="s">
        <v>64</v>
      </c>
      <c r="U7" s="198" t="s">
        <v>158</v>
      </c>
      <c r="V7" s="198" t="s">
        <v>66</v>
      </c>
      <c r="W7" s="198" t="s">
        <v>67</v>
      </c>
      <c r="X7" s="198" t="s">
        <v>68</v>
      </c>
    </row>
    <row r="8" spans="1:24" ht="37.5" customHeight="1">
      <c r="A8" s="195"/>
      <c r="B8" s="171"/>
      <c r="C8" s="195"/>
      <c r="D8" s="195"/>
      <c r="E8" s="195"/>
      <c r="F8" s="195"/>
      <c r="G8" s="195"/>
      <c r="H8" s="195"/>
      <c r="I8" s="195"/>
      <c r="J8" s="197" t="s">
        <v>57</v>
      </c>
      <c r="K8" s="199" t="s">
        <v>159</v>
      </c>
      <c r="L8" s="199" t="s">
        <v>155</v>
      </c>
      <c r="M8" s="199" t="s">
        <v>156</v>
      </c>
      <c r="N8" s="199" t="s">
        <v>157</v>
      </c>
      <c r="O8" s="199" t="s">
        <v>155</v>
      </c>
      <c r="P8" s="199" t="s">
        <v>156</v>
      </c>
      <c r="Q8" s="199" t="s">
        <v>157</v>
      </c>
      <c r="R8" s="199" t="s">
        <v>61</v>
      </c>
      <c r="S8" s="199" t="s">
        <v>57</v>
      </c>
      <c r="T8" s="199" t="s">
        <v>64</v>
      </c>
      <c r="U8" s="199" t="s">
        <v>158</v>
      </c>
      <c r="V8" s="199" t="s">
        <v>66</v>
      </c>
      <c r="W8" s="199" t="s">
        <v>67</v>
      </c>
      <c r="X8" s="199" t="s">
        <v>68</v>
      </c>
    </row>
    <row r="9" spans="1:24" ht="15.75" customHeight="1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7">
        <v>21</v>
      </c>
      <c r="V9" s="17">
        <v>22</v>
      </c>
      <c r="W9" s="17">
        <v>23</v>
      </c>
      <c r="X9" s="17">
        <v>24</v>
      </c>
    </row>
    <row r="10" spans="1:24" ht="20.25" customHeight="1">
      <c r="A10" s="115" t="s">
        <v>284</v>
      </c>
      <c r="B10" s="115" t="s">
        <v>285</v>
      </c>
      <c r="C10" s="119" t="s">
        <v>375</v>
      </c>
      <c r="D10" s="116" t="s">
        <v>286</v>
      </c>
      <c r="E10" s="116" t="s">
        <v>274</v>
      </c>
      <c r="F10" s="116" t="s">
        <v>275</v>
      </c>
      <c r="G10" s="116" t="s">
        <v>308</v>
      </c>
      <c r="H10" s="116" t="s">
        <v>325</v>
      </c>
      <c r="I10" s="117">
        <v>9672</v>
      </c>
      <c r="J10" s="117">
        <v>9672</v>
      </c>
      <c r="K10" s="17"/>
      <c r="L10" s="17"/>
      <c r="M10" s="117">
        <v>9672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20.25" customHeight="1">
      <c r="A11" s="115" t="s">
        <v>284</v>
      </c>
      <c r="B11" s="115" t="s">
        <v>285</v>
      </c>
      <c r="C11" s="119" t="s">
        <v>374</v>
      </c>
      <c r="D11" s="116" t="s">
        <v>287</v>
      </c>
      <c r="E11" s="116" t="s">
        <v>297</v>
      </c>
      <c r="F11" s="116" t="s">
        <v>303</v>
      </c>
      <c r="G11" s="116" t="s">
        <v>309</v>
      </c>
      <c r="H11" s="116" t="s">
        <v>326</v>
      </c>
      <c r="I11" s="117">
        <v>40800</v>
      </c>
      <c r="J11" s="117">
        <v>40800</v>
      </c>
      <c r="K11" s="17"/>
      <c r="L11" s="17"/>
      <c r="M11" s="117">
        <v>40800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ht="20.25" customHeight="1">
      <c r="A12" s="115" t="s">
        <v>284</v>
      </c>
      <c r="B12" s="115" t="s">
        <v>285</v>
      </c>
      <c r="C12" s="119" t="s">
        <v>373</v>
      </c>
      <c r="D12" s="116" t="s">
        <v>288</v>
      </c>
      <c r="E12" s="116" t="s">
        <v>298</v>
      </c>
      <c r="F12" s="116" t="s">
        <v>304</v>
      </c>
      <c r="G12" s="116" t="s">
        <v>310</v>
      </c>
      <c r="H12" s="116" t="s">
        <v>327</v>
      </c>
      <c r="I12" s="117">
        <v>257423</v>
      </c>
      <c r="J12" s="117">
        <v>257423</v>
      </c>
      <c r="K12" s="17"/>
      <c r="L12" s="17"/>
      <c r="M12" s="117">
        <v>257423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20.25" customHeight="1">
      <c r="A13" s="115" t="s">
        <v>284</v>
      </c>
      <c r="B13" s="115" t="s">
        <v>285</v>
      </c>
      <c r="C13" s="119" t="s">
        <v>373</v>
      </c>
      <c r="D13" s="116" t="s">
        <v>288</v>
      </c>
      <c r="E13" s="116" t="s">
        <v>299</v>
      </c>
      <c r="F13" s="116" t="s">
        <v>305</v>
      </c>
      <c r="G13" s="116" t="s">
        <v>311</v>
      </c>
      <c r="H13" s="116" t="s">
        <v>328</v>
      </c>
      <c r="I13" s="117">
        <v>251567</v>
      </c>
      <c r="J13" s="117">
        <v>251567</v>
      </c>
      <c r="K13" s="17"/>
      <c r="L13" s="17"/>
      <c r="M13" s="117">
        <v>251567</v>
      </c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20.25" customHeight="1">
      <c r="A14" s="115" t="s">
        <v>284</v>
      </c>
      <c r="B14" s="115" t="s">
        <v>285</v>
      </c>
      <c r="C14" s="119" t="s">
        <v>373</v>
      </c>
      <c r="D14" s="116" t="s">
        <v>288</v>
      </c>
      <c r="E14" s="116" t="s">
        <v>274</v>
      </c>
      <c r="F14" s="116" t="s">
        <v>275</v>
      </c>
      <c r="G14" s="116" t="s">
        <v>312</v>
      </c>
      <c r="H14" s="116" t="s">
        <v>329</v>
      </c>
      <c r="I14" s="117">
        <v>6565</v>
      </c>
      <c r="J14" s="117">
        <v>6565</v>
      </c>
      <c r="K14" s="17"/>
      <c r="L14" s="17"/>
      <c r="M14" s="117">
        <v>6565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20.25" customHeight="1">
      <c r="A15" s="115" t="s">
        <v>284</v>
      </c>
      <c r="B15" s="115" t="s">
        <v>285</v>
      </c>
      <c r="C15" s="119" t="s">
        <v>373</v>
      </c>
      <c r="D15" s="116" t="s">
        <v>288</v>
      </c>
      <c r="E15" s="116" t="s">
        <v>300</v>
      </c>
      <c r="F15" s="116" t="s">
        <v>306</v>
      </c>
      <c r="G15" s="116" t="s">
        <v>312</v>
      </c>
      <c r="H15" s="116" t="s">
        <v>329</v>
      </c>
      <c r="I15" s="117">
        <v>6436</v>
      </c>
      <c r="J15" s="117">
        <v>6436</v>
      </c>
      <c r="K15" s="17"/>
      <c r="L15" s="17"/>
      <c r="M15" s="117">
        <v>6436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0.25" customHeight="1">
      <c r="A16" s="115" t="s">
        <v>284</v>
      </c>
      <c r="B16" s="115" t="s">
        <v>285</v>
      </c>
      <c r="C16" s="119" t="s">
        <v>372</v>
      </c>
      <c r="D16" s="116" t="s">
        <v>289</v>
      </c>
      <c r="E16" s="116" t="s">
        <v>274</v>
      </c>
      <c r="F16" s="116" t="s">
        <v>275</v>
      </c>
      <c r="G16" s="116" t="s">
        <v>313</v>
      </c>
      <c r="H16" s="116" t="s">
        <v>330</v>
      </c>
      <c r="I16" s="117">
        <v>1000</v>
      </c>
      <c r="J16" s="117">
        <v>1000</v>
      </c>
      <c r="K16" s="17"/>
      <c r="L16" s="17"/>
      <c r="M16" s="117">
        <v>1000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20.25" customHeight="1">
      <c r="A17" s="115" t="s">
        <v>284</v>
      </c>
      <c r="B17" s="115" t="s">
        <v>285</v>
      </c>
      <c r="C17" s="119" t="s">
        <v>372</v>
      </c>
      <c r="D17" s="116" t="s">
        <v>289</v>
      </c>
      <c r="E17" s="116" t="s">
        <v>274</v>
      </c>
      <c r="F17" s="116" t="s">
        <v>275</v>
      </c>
      <c r="G17" s="116" t="s">
        <v>314</v>
      </c>
      <c r="H17" s="116" t="s">
        <v>331</v>
      </c>
      <c r="I17" s="117">
        <v>5000</v>
      </c>
      <c r="J17" s="117">
        <v>5000</v>
      </c>
      <c r="K17" s="17"/>
      <c r="L17" s="17"/>
      <c r="M17" s="117">
        <v>5000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20.25" customHeight="1">
      <c r="A18" s="115" t="s">
        <v>284</v>
      </c>
      <c r="B18" s="115" t="s">
        <v>285</v>
      </c>
      <c r="C18" s="119" t="s">
        <v>372</v>
      </c>
      <c r="D18" s="116" t="s">
        <v>289</v>
      </c>
      <c r="E18" s="116" t="s">
        <v>274</v>
      </c>
      <c r="F18" s="116" t="s">
        <v>275</v>
      </c>
      <c r="G18" s="116" t="s">
        <v>308</v>
      </c>
      <c r="H18" s="116" t="s">
        <v>325</v>
      </c>
      <c r="I18" s="117">
        <v>15880</v>
      </c>
      <c r="J18" s="117">
        <v>15880</v>
      </c>
      <c r="K18" s="17"/>
      <c r="L18" s="17"/>
      <c r="M18" s="117">
        <v>15880</v>
      </c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20.25" customHeight="1">
      <c r="A19" s="115" t="s">
        <v>284</v>
      </c>
      <c r="B19" s="115" t="s">
        <v>285</v>
      </c>
      <c r="C19" s="119" t="s">
        <v>372</v>
      </c>
      <c r="D19" s="116" t="s">
        <v>289</v>
      </c>
      <c r="E19" s="116" t="s">
        <v>274</v>
      </c>
      <c r="F19" s="116" t="s">
        <v>275</v>
      </c>
      <c r="G19" s="116" t="s">
        <v>315</v>
      </c>
      <c r="H19" s="116" t="s">
        <v>332</v>
      </c>
      <c r="I19" s="117">
        <v>2500</v>
      </c>
      <c r="J19" s="117">
        <v>2500</v>
      </c>
      <c r="K19" s="17"/>
      <c r="L19" s="17"/>
      <c r="M19" s="117">
        <v>2500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20.25" customHeight="1">
      <c r="A20" s="115" t="s">
        <v>284</v>
      </c>
      <c r="B20" s="115" t="s">
        <v>285</v>
      </c>
      <c r="C20" s="119" t="s">
        <v>372</v>
      </c>
      <c r="D20" s="116" t="s">
        <v>289</v>
      </c>
      <c r="E20" s="116" t="s">
        <v>274</v>
      </c>
      <c r="F20" s="116" t="s">
        <v>275</v>
      </c>
      <c r="G20" s="116" t="s">
        <v>316</v>
      </c>
      <c r="H20" s="116" t="s">
        <v>333</v>
      </c>
      <c r="I20" s="117">
        <v>19300</v>
      </c>
      <c r="J20" s="117">
        <v>19300</v>
      </c>
      <c r="K20" s="17"/>
      <c r="L20" s="17"/>
      <c r="M20" s="117">
        <v>19300</v>
      </c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20.25" customHeight="1">
      <c r="A21" s="115" t="s">
        <v>284</v>
      </c>
      <c r="B21" s="115" t="s">
        <v>285</v>
      </c>
      <c r="C21" s="119" t="s">
        <v>372</v>
      </c>
      <c r="D21" s="116" t="s">
        <v>289</v>
      </c>
      <c r="E21" s="116" t="s">
        <v>274</v>
      </c>
      <c r="F21" s="116" t="s">
        <v>275</v>
      </c>
      <c r="G21" s="116" t="s">
        <v>317</v>
      </c>
      <c r="H21" s="116" t="s">
        <v>334</v>
      </c>
      <c r="I21" s="117">
        <v>51000</v>
      </c>
      <c r="J21" s="117">
        <v>51000</v>
      </c>
      <c r="K21" s="17"/>
      <c r="L21" s="17"/>
      <c r="M21" s="117">
        <v>51000</v>
      </c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ht="20.25" customHeight="1">
      <c r="A22" s="115" t="s">
        <v>284</v>
      </c>
      <c r="B22" s="115" t="s">
        <v>285</v>
      </c>
      <c r="C22" s="119" t="s">
        <v>372</v>
      </c>
      <c r="D22" s="116" t="s">
        <v>289</v>
      </c>
      <c r="E22" s="116" t="s">
        <v>297</v>
      </c>
      <c r="F22" s="116" t="s">
        <v>303</v>
      </c>
      <c r="G22" s="116" t="s">
        <v>277</v>
      </c>
      <c r="H22" s="116" t="s">
        <v>280</v>
      </c>
      <c r="I22" s="117">
        <v>1200</v>
      </c>
      <c r="J22" s="117">
        <v>1200</v>
      </c>
      <c r="K22" s="17"/>
      <c r="L22" s="17"/>
      <c r="M22" s="117">
        <v>1200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20.25" customHeight="1">
      <c r="A23" s="115" t="s">
        <v>284</v>
      </c>
      <c r="B23" s="115" t="s">
        <v>285</v>
      </c>
      <c r="C23" s="119" t="s">
        <v>371</v>
      </c>
      <c r="D23" s="116" t="s">
        <v>290</v>
      </c>
      <c r="E23" s="116" t="s">
        <v>301</v>
      </c>
      <c r="F23" s="116" t="s">
        <v>290</v>
      </c>
      <c r="G23" s="116" t="s">
        <v>318</v>
      </c>
      <c r="H23" s="116" t="s">
        <v>290</v>
      </c>
      <c r="I23" s="117">
        <v>284112</v>
      </c>
      <c r="J23" s="117">
        <v>284112</v>
      </c>
      <c r="K23" s="17"/>
      <c r="L23" s="17"/>
      <c r="M23" s="117">
        <v>284112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20.25" customHeight="1">
      <c r="A24" s="115" t="s">
        <v>284</v>
      </c>
      <c r="B24" s="115" t="s">
        <v>285</v>
      </c>
      <c r="C24" s="119" t="s">
        <v>340</v>
      </c>
      <c r="D24" s="116" t="s">
        <v>291</v>
      </c>
      <c r="E24" s="116" t="s">
        <v>274</v>
      </c>
      <c r="F24" s="116" t="s">
        <v>275</v>
      </c>
      <c r="G24" s="116" t="s">
        <v>319</v>
      </c>
      <c r="H24" s="116" t="s">
        <v>335</v>
      </c>
      <c r="I24" s="117">
        <v>220860</v>
      </c>
      <c r="J24" s="117">
        <v>220860</v>
      </c>
      <c r="K24" s="17"/>
      <c r="L24" s="17"/>
      <c r="M24" s="117">
        <v>220860</v>
      </c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ht="20.25" customHeight="1">
      <c r="A25" s="115" t="s">
        <v>284</v>
      </c>
      <c r="B25" s="115" t="s">
        <v>285</v>
      </c>
      <c r="C25" s="119" t="s">
        <v>369</v>
      </c>
      <c r="D25" s="116" t="s">
        <v>292</v>
      </c>
      <c r="E25" s="116" t="s">
        <v>297</v>
      </c>
      <c r="F25" s="116" t="s">
        <v>303</v>
      </c>
      <c r="G25" s="116" t="s">
        <v>317</v>
      </c>
      <c r="H25" s="116" t="s">
        <v>334</v>
      </c>
      <c r="I25" s="117">
        <v>6000</v>
      </c>
      <c r="J25" s="117">
        <v>6000</v>
      </c>
      <c r="K25" s="17"/>
      <c r="L25" s="17"/>
      <c r="M25" s="117">
        <v>6000</v>
      </c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ht="20.25" customHeight="1">
      <c r="A26" s="115" t="s">
        <v>284</v>
      </c>
      <c r="B26" s="115" t="s">
        <v>285</v>
      </c>
      <c r="C26" s="119" t="s">
        <v>368</v>
      </c>
      <c r="D26" s="116" t="s">
        <v>293</v>
      </c>
      <c r="E26" s="116" t="s">
        <v>274</v>
      </c>
      <c r="F26" s="116" t="s">
        <v>275</v>
      </c>
      <c r="G26" s="116" t="s">
        <v>320</v>
      </c>
      <c r="H26" s="116" t="s">
        <v>336</v>
      </c>
      <c r="I26" s="117">
        <v>584800</v>
      </c>
      <c r="J26" s="117">
        <v>584800</v>
      </c>
      <c r="K26" s="17"/>
      <c r="L26" s="17"/>
      <c r="M26" s="117">
        <v>584800</v>
      </c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ht="20.25" customHeight="1">
      <c r="A27" s="115" t="s">
        <v>284</v>
      </c>
      <c r="B27" s="115" t="s">
        <v>285</v>
      </c>
      <c r="C27" s="119" t="s">
        <v>368</v>
      </c>
      <c r="D27" s="116" t="s">
        <v>293</v>
      </c>
      <c r="E27" s="116" t="s">
        <v>274</v>
      </c>
      <c r="F27" s="116" t="s">
        <v>275</v>
      </c>
      <c r="G27" s="116" t="s">
        <v>321</v>
      </c>
      <c r="H27" s="116" t="s">
        <v>337</v>
      </c>
      <c r="I27" s="117">
        <v>163200</v>
      </c>
      <c r="J27" s="117">
        <v>163200</v>
      </c>
      <c r="K27" s="17"/>
      <c r="L27" s="17"/>
      <c r="M27" s="117">
        <v>163200</v>
      </c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ht="20.25" customHeight="1">
      <c r="A28" s="115" t="s">
        <v>284</v>
      </c>
      <c r="B28" s="115" t="s">
        <v>285</v>
      </c>
      <c r="C28" s="119" t="s">
        <v>368</v>
      </c>
      <c r="D28" s="116" t="s">
        <v>293</v>
      </c>
      <c r="E28" s="116" t="s">
        <v>274</v>
      </c>
      <c r="F28" s="116" t="s">
        <v>275</v>
      </c>
      <c r="G28" s="116" t="s">
        <v>321</v>
      </c>
      <c r="H28" s="116" t="s">
        <v>337</v>
      </c>
      <c r="I28" s="117">
        <v>142800</v>
      </c>
      <c r="J28" s="117">
        <v>142800</v>
      </c>
      <c r="K28" s="17"/>
      <c r="L28" s="17"/>
      <c r="M28" s="117">
        <v>142800</v>
      </c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24" ht="20.25" customHeight="1">
      <c r="A29" s="115" t="s">
        <v>284</v>
      </c>
      <c r="B29" s="115" t="s">
        <v>285</v>
      </c>
      <c r="C29" s="119" t="s">
        <v>370</v>
      </c>
      <c r="D29" s="116" t="s">
        <v>294</v>
      </c>
      <c r="E29" s="116" t="s">
        <v>274</v>
      </c>
      <c r="F29" s="116" t="s">
        <v>275</v>
      </c>
      <c r="G29" s="116" t="s">
        <v>322</v>
      </c>
      <c r="H29" s="116" t="s">
        <v>294</v>
      </c>
      <c r="I29" s="117">
        <v>13260</v>
      </c>
      <c r="J29" s="117">
        <v>13260</v>
      </c>
      <c r="K29" s="17"/>
      <c r="L29" s="17"/>
      <c r="M29" s="117">
        <v>13260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24" ht="20.25" customHeight="1">
      <c r="A30" s="115" t="s">
        <v>284</v>
      </c>
      <c r="B30" s="115" t="s">
        <v>285</v>
      </c>
      <c r="C30" s="119" t="s">
        <v>365</v>
      </c>
      <c r="D30" s="116" t="s">
        <v>295</v>
      </c>
      <c r="E30" s="116" t="s">
        <v>274</v>
      </c>
      <c r="F30" s="116" t="s">
        <v>275</v>
      </c>
      <c r="G30" s="116" t="s">
        <v>323</v>
      </c>
      <c r="H30" s="116" t="s">
        <v>338</v>
      </c>
      <c r="I30" s="117">
        <v>787092</v>
      </c>
      <c r="J30" s="117">
        <v>787092</v>
      </c>
      <c r="K30" s="17"/>
      <c r="L30" s="17"/>
      <c r="M30" s="117">
        <v>787092</v>
      </c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24" ht="20.25" customHeight="1">
      <c r="A31" s="115" t="s">
        <v>284</v>
      </c>
      <c r="B31" s="115" t="s">
        <v>285</v>
      </c>
      <c r="C31" s="119" t="s">
        <v>365</v>
      </c>
      <c r="D31" s="116" t="s">
        <v>295</v>
      </c>
      <c r="E31" s="116" t="s">
        <v>274</v>
      </c>
      <c r="F31" s="116" t="s">
        <v>275</v>
      </c>
      <c r="G31" s="116" t="s">
        <v>319</v>
      </c>
      <c r="H31" s="116" t="s">
        <v>335</v>
      </c>
      <c r="I31" s="117">
        <v>351192</v>
      </c>
      <c r="J31" s="117">
        <v>351192</v>
      </c>
      <c r="K31" s="17"/>
      <c r="L31" s="17"/>
      <c r="M31" s="117">
        <v>351192</v>
      </c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20.25" customHeight="1">
      <c r="A32" s="115" t="s">
        <v>284</v>
      </c>
      <c r="B32" s="115" t="s">
        <v>285</v>
      </c>
      <c r="C32" s="119" t="s">
        <v>365</v>
      </c>
      <c r="D32" s="116" t="s">
        <v>295</v>
      </c>
      <c r="E32" s="116" t="s">
        <v>274</v>
      </c>
      <c r="F32" s="116" t="s">
        <v>275</v>
      </c>
      <c r="G32" s="116" t="s">
        <v>319</v>
      </c>
      <c r="H32" s="116" t="s">
        <v>335</v>
      </c>
      <c r="I32" s="117">
        <v>102000</v>
      </c>
      <c r="J32" s="117">
        <v>102000</v>
      </c>
      <c r="K32" s="17"/>
      <c r="L32" s="17"/>
      <c r="M32" s="117">
        <v>102000</v>
      </c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24" ht="20.25" customHeight="1">
      <c r="A33" s="115" t="s">
        <v>284</v>
      </c>
      <c r="B33" s="115" t="s">
        <v>285</v>
      </c>
      <c r="C33" s="119" t="s">
        <v>365</v>
      </c>
      <c r="D33" s="116" t="s">
        <v>295</v>
      </c>
      <c r="E33" s="116" t="s">
        <v>274</v>
      </c>
      <c r="F33" s="116" t="s">
        <v>275</v>
      </c>
      <c r="G33" s="116" t="s">
        <v>320</v>
      </c>
      <c r="H33" s="116" t="s">
        <v>336</v>
      </c>
      <c r="I33" s="117">
        <v>65591</v>
      </c>
      <c r="J33" s="117">
        <v>65591</v>
      </c>
      <c r="K33" s="17"/>
      <c r="L33" s="17"/>
      <c r="M33" s="117">
        <v>65591</v>
      </c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20.25" customHeight="1">
      <c r="A34" s="115" t="s">
        <v>284</v>
      </c>
      <c r="B34" s="115" t="s">
        <v>285</v>
      </c>
      <c r="C34" s="119" t="s">
        <v>365</v>
      </c>
      <c r="D34" s="116" t="s">
        <v>295</v>
      </c>
      <c r="E34" s="116" t="s">
        <v>274</v>
      </c>
      <c r="F34" s="116" t="s">
        <v>275</v>
      </c>
      <c r="G34" s="116" t="s">
        <v>321</v>
      </c>
      <c r="H34" s="116" t="s">
        <v>337</v>
      </c>
      <c r="I34" s="117">
        <v>313980</v>
      </c>
      <c r="J34" s="117">
        <v>313980</v>
      </c>
      <c r="K34" s="17"/>
      <c r="L34" s="17"/>
      <c r="M34" s="117">
        <v>313980</v>
      </c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24" ht="20.25" customHeight="1">
      <c r="A35" s="115" t="s">
        <v>284</v>
      </c>
      <c r="B35" s="115" t="s">
        <v>285</v>
      </c>
      <c r="C35" s="119" t="s">
        <v>365</v>
      </c>
      <c r="D35" s="116" t="s">
        <v>295</v>
      </c>
      <c r="E35" s="116" t="s">
        <v>274</v>
      </c>
      <c r="F35" s="116" t="s">
        <v>275</v>
      </c>
      <c r="G35" s="116" t="s">
        <v>321</v>
      </c>
      <c r="H35" s="116" t="s">
        <v>337</v>
      </c>
      <c r="I35" s="117">
        <v>169320</v>
      </c>
      <c r="J35" s="117">
        <v>169320</v>
      </c>
      <c r="K35" s="17"/>
      <c r="L35" s="17"/>
      <c r="M35" s="117">
        <v>169320</v>
      </c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20.25" customHeight="1">
      <c r="A36" s="115" t="s">
        <v>284</v>
      </c>
      <c r="B36" s="115" t="s">
        <v>285</v>
      </c>
      <c r="C36" s="119" t="s">
        <v>366</v>
      </c>
      <c r="D36" s="116" t="s">
        <v>296</v>
      </c>
      <c r="E36" s="116" t="s">
        <v>302</v>
      </c>
      <c r="F36" s="116" t="s">
        <v>307</v>
      </c>
      <c r="G36" s="116" t="s">
        <v>309</v>
      </c>
      <c r="H36" s="116" t="s">
        <v>326</v>
      </c>
      <c r="I36" s="117">
        <v>34092</v>
      </c>
      <c r="J36" s="117">
        <v>34092</v>
      </c>
      <c r="K36" s="17"/>
      <c r="L36" s="17"/>
      <c r="M36" s="117">
        <v>34092</v>
      </c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20.25" customHeight="1">
      <c r="A37" s="115" t="s">
        <v>284</v>
      </c>
      <c r="B37" s="115" t="s">
        <v>285</v>
      </c>
      <c r="C37" s="119" t="s">
        <v>367</v>
      </c>
      <c r="D37" s="71" t="s">
        <v>296</v>
      </c>
      <c r="E37" s="71" t="s">
        <v>274</v>
      </c>
      <c r="F37" s="71" t="s">
        <v>275</v>
      </c>
      <c r="G37" s="71" t="s">
        <v>324</v>
      </c>
      <c r="H37" s="71" t="s">
        <v>339</v>
      </c>
      <c r="I37" s="118">
        <v>66560</v>
      </c>
      <c r="J37" s="118">
        <v>66560</v>
      </c>
      <c r="K37" s="44"/>
      <c r="L37" s="44"/>
      <c r="M37" s="118">
        <v>66560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ht="17.25" customHeight="1">
      <c r="A38" s="200" t="s">
        <v>133</v>
      </c>
      <c r="B38" s="201"/>
      <c r="C38" s="202"/>
      <c r="D38" s="202"/>
      <c r="E38" s="202"/>
      <c r="F38" s="202"/>
      <c r="G38" s="202"/>
      <c r="H38" s="203"/>
      <c r="I38" s="44">
        <f>SUM(I10:I37)</f>
        <v>3973202</v>
      </c>
      <c r="J38" s="44">
        <f t="shared" ref="J38:M38" si="0">SUM(J10:J37)</f>
        <v>3973202</v>
      </c>
      <c r="K38" s="44">
        <f t="shared" si="0"/>
        <v>0</v>
      </c>
      <c r="L38" s="44">
        <f t="shared" si="0"/>
        <v>0</v>
      </c>
      <c r="M38" s="44">
        <f t="shared" si="0"/>
        <v>3973202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</sheetData>
  <mergeCells count="31">
    <mergeCell ref="X7:X8"/>
    <mergeCell ref="S7:S8"/>
    <mergeCell ref="T7:T8"/>
    <mergeCell ref="U7:U8"/>
    <mergeCell ref="V7:V8"/>
    <mergeCell ref="W7:W8"/>
    <mergeCell ref="A38:H38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W13"/>
  <sheetViews>
    <sheetView showZeros="0" tabSelected="1" workbookViewId="0">
      <pane ySplit="1" topLeftCell="A2" activePane="bottomLeft" state="frozen"/>
      <selection pane="bottomLeft" activeCell="C17" sqref="C17"/>
    </sheetView>
  </sheetViews>
  <sheetFormatPr defaultColWidth="9.125" defaultRowHeight="14.25" customHeight="1"/>
  <cols>
    <col min="1" max="1" width="16.75" customWidth="1"/>
    <col min="2" max="2" width="17.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67"/>
      <c r="E2" s="2"/>
      <c r="F2" s="2"/>
      <c r="G2" s="2"/>
      <c r="H2" s="2"/>
      <c r="U2" s="67"/>
      <c r="W2" s="68" t="s">
        <v>160</v>
      </c>
    </row>
    <row r="3" spans="1:23" ht="46.5" customHeight="1">
      <c r="A3" s="185" t="str">
        <f>"2025"&amp;"年部门项目支出预算表"</f>
        <v>2025年部门项目支出预算表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</row>
    <row r="4" spans="1:23" ht="13.5" customHeight="1">
      <c r="A4" s="186" t="s">
        <v>216</v>
      </c>
      <c r="B4" s="187"/>
      <c r="C4" s="187"/>
      <c r="D4" s="187"/>
      <c r="E4" s="187"/>
      <c r="F4" s="187"/>
      <c r="G4" s="187"/>
      <c r="H4" s="187"/>
      <c r="I4" s="4"/>
      <c r="J4" s="4"/>
      <c r="K4" s="4"/>
      <c r="L4" s="4"/>
      <c r="M4" s="4"/>
      <c r="N4" s="4"/>
      <c r="O4" s="4"/>
      <c r="P4" s="4"/>
      <c r="Q4" s="4"/>
      <c r="U4" s="67"/>
      <c r="W4" s="60" t="s">
        <v>1</v>
      </c>
    </row>
    <row r="5" spans="1:23" ht="21.75" customHeight="1">
      <c r="A5" s="198" t="s">
        <v>161</v>
      </c>
      <c r="B5" s="207" t="s">
        <v>144</v>
      </c>
      <c r="C5" s="198" t="s">
        <v>145</v>
      </c>
      <c r="D5" s="198" t="s">
        <v>162</v>
      </c>
      <c r="E5" s="207" t="s">
        <v>146</v>
      </c>
      <c r="F5" s="207" t="s">
        <v>147</v>
      </c>
      <c r="G5" s="207" t="s">
        <v>163</v>
      </c>
      <c r="H5" s="207" t="s">
        <v>164</v>
      </c>
      <c r="I5" s="206" t="s">
        <v>55</v>
      </c>
      <c r="J5" s="192" t="s">
        <v>165</v>
      </c>
      <c r="K5" s="166"/>
      <c r="L5" s="166"/>
      <c r="M5" s="167"/>
      <c r="N5" s="192" t="s">
        <v>152</v>
      </c>
      <c r="O5" s="166"/>
      <c r="P5" s="167"/>
      <c r="Q5" s="207" t="s">
        <v>61</v>
      </c>
      <c r="R5" s="192" t="s">
        <v>62</v>
      </c>
      <c r="S5" s="166"/>
      <c r="T5" s="166"/>
      <c r="U5" s="166"/>
      <c r="V5" s="166"/>
      <c r="W5" s="167"/>
    </row>
    <row r="6" spans="1:23" ht="21.75" customHeight="1">
      <c r="A6" s="204"/>
      <c r="B6" s="194"/>
      <c r="C6" s="204"/>
      <c r="D6" s="204"/>
      <c r="E6" s="209"/>
      <c r="F6" s="209"/>
      <c r="G6" s="209"/>
      <c r="H6" s="209"/>
      <c r="I6" s="194"/>
      <c r="J6" s="210" t="s">
        <v>58</v>
      </c>
      <c r="K6" s="172"/>
      <c r="L6" s="207" t="s">
        <v>59</v>
      </c>
      <c r="M6" s="207" t="s">
        <v>60</v>
      </c>
      <c r="N6" s="207" t="s">
        <v>58</v>
      </c>
      <c r="O6" s="207" t="s">
        <v>59</v>
      </c>
      <c r="P6" s="207" t="s">
        <v>60</v>
      </c>
      <c r="Q6" s="209"/>
      <c r="R6" s="207" t="s">
        <v>57</v>
      </c>
      <c r="S6" s="207" t="s">
        <v>64</v>
      </c>
      <c r="T6" s="207" t="s">
        <v>158</v>
      </c>
      <c r="U6" s="207" t="s">
        <v>66</v>
      </c>
      <c r="V6" s="207" t="s">
        <v>67</v>
      </c>
      <c r="W6" s="207" t="s">
        <v>68</v>
      </c>
    </row>
    <row r="7" spans="1:23" ht="21" customHeight="1">
      <c r="A7" s="194"/>
      <c r="B7" s="194"/>
      <c r="C7" s="194"/>
      <c r="D7" s="194"/>
      <c r="E7" s="194"/>
      <c r="F7" s="194"/>
      <c r="G7" s="194"/>
      <c r="H7" s="194"/>
      <c r="I7" s="194"/>
      <c r="J7" s="211" t="s">
        <v>57</v>
      </c>
      <c r="K7" s="173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</row>
    <row r="8" spans="1:23" ht="39.75" customHeight="1">
      <c r="A8" s="199"/>
      <c r="B8" s="171"/>
      <c r="C8" s="199"/>
      <c r="D8" s="199"/>
      <c r="E8" s="208"/>
      <c r="F8" s="208"/>
      <c r="G8" s="208"/>
      <c r="H8" s="208"/>
      <c r="I8" s="171"/>
      <c r="J8" s="33" t="s">
        <v>57</v>
      </c>
      <c r="K8" s="33" t="s">
        <v>166</v>
      </c>
      <c r="L8" s="208"/>
      <c r="M8" s="208"/>
      <c r="N8" s="208"/>
      <c r="O8" s="208"/>
      <c r="P8" s="208"/>
      <c r="Q8" s="208"/>
      <c r="R8" s="208"/>
      <c r="S8" s="208"/>
      <c r="T8" s="208"/>
      <c r="U8" s="171"/>
      <c r="V8" s="208"/>
      <c r="W8" s="208"/>
    </row>
    <row r="9" spans="1:23" ht="1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0">
        <v>21</v>
      </c>
      <c r="V9" s="17">
        <v>22</v>
      </c>
      <c r="W9" s="10">
        <v>23</v>
      </c>
    </row>
    <row r="10" spans="1:23" ht="21.75" customHeight="1">
      <c r="A10" s="114" t="s">
        <v>282</v>
      </c>
      <c r="B10" s="119" t="s">
        <v>362</v>
      </c>
      <c r="C10" s="111" t="s">
        <v>218</v>
      </c>
      <c r="D10" s="111" t="s">
        <v>217</v>
      </c>
      <c r="E10" s="111" t="s">
        <v>274</v>
      </c>
      <c r="F10" s="113" t="s">
        <v>275</v>
      </c>
      <c r="G10" s="111" t="s">
        <v>276</v>
      </c>
      <c r="H10" s="111" t="s">
        <v>279</v>
      </c>
      <c r="I10" s="87">
        <v>15000</v>
      </c>
      <c r="J10" s="87">
        <v>15000</v>
      </c>
      <c r="K10" s="87">
        <v>15000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 ht="21.75" customHeight="1">
      <c r="A11" s="112" t="s">
        <v>283</v>
      </c>
      <c r="B11" s="119" t="s">
        <v>363</v>
      </c>
      <c r="C11" s="112" t="s">
        <v>219</v>
      </c>
      <c r="D11" s="112" t="s">
        <v>217</v>
      </c>
      <c r="E11" s="112" t="s">
        <v>274</v>
      </c>
      <c r="F11" s="113" t="s">
        <v>275</v>
      </c>
      <c r="G11" s="112" t="s">
        <v>277</v>
      </c>
      <c r="H11" s="112" t="s">
        <v>280</v>
      </c>
      <c r="I11" s="87">
        <v>19628</v>
      </c>
      <c r="J11" s="87">
        <v>19628</v>
      </c>
      <c r="K11" s="87">
        <v>19628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21.75" customHeight="1">
      <c r="A12" s="112" t="s">
        <v>283</v>
      </c>
      <c r="B12" s="119" t="s">
        <v>364</v>
      </c>
      <c r="C12" s="112" t="s">
        <v>220</v>
      </c>
      <c r="D12" s="112" t="s">
        <v>217</v>
      </c>
      <c r="E12" s="112" t="s">
        <v>274</v>
      </c>
      <c r="F12" s="113" t="s">
        <v>275</v>
      </c>
      <c r="G12" s="112" t="s">
        <v>278</v>
      </c>
      <c r="H12" s="112" t="s">
        <v>281</v>
      </c>
      <c r="I12" s="87">
        <v>1400</v>
      </c>
      <c r="J12" s="87">
        <v>1400</v>
      </c>
      <c r="K12" s="87">
        <v>1400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18.75" customHeight="1">
      <c r="A13" s="212" t="s">
        <v>133</v>
      </c>
      <c r="B13" s="213"/>
      <c r="C13" s="213"/>
      <c r="D13" s="213"/>
      <c r="E13" s="213"/>
      <c r="F13" s="213"/>
      <c r="G13" s="213"/>
      <c r="H13" s="146"/>
      <c r="I13" s="44">
        <f>SUM(I10:I12)</f>
        <v>36028</v>
      </c>
      <c r="J13" s="44">
        <f t="shared" ref="J13:K13" si="0">SUM(J10:J12)</f>
        <v>36028</v>
      </c>
      <c r="K13" s="44">
        <f t="shared" si="0"/>
        <v>36028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</sheetData>
  <mergeCells count="28">
    <mergeCell ref="V6:V8"/>
    <mergeCell ref="W6:W8"/>
    <mergeCell ref="J6:K7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8" type="noConversion"/>
  <printOptions horizontalCentered="1"/>
  <pageMargins left="0.37" right="0.37" top="0.56000000000000005" bottom="0.56000000000000005" header="0.48" footer="0.48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19"/>
  <sheetViews>
    <sheetView showZeros="0" topLeftCell="C1" workbookViewId="0">
      <pane ySplit="1" topLeftCell="A5" activePane="bottomLeft" state="frozen"/>
      <selection pane="bottomLeft" activeCell="H11" sqref="H1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3" t="s">
        <v>167</v>
      </c>
    </row>
    <row r="3" spans="1:10" ht="39.75" customHeight="1">
      <c r="A3" s="216" t="str">
        <f>"2025"&amp;"年部门项目支出绩效目标表"</f>
        <v>2025年部门项目支出绩效目标表</v>
      </c>
      <c r="B3" s="185"/>
      <c r="C3" s="185"/>
      <c r="D3" s="185"/>
      <c r="E3" s="185"/>
      <c r="F3" s="184"/>
      <c r="G3" s="185"/>
      <c r="H3" s="184"/>
      <c r="I3" s="184"/>
      <c r="J3" s="185"/>
    </row>
    <row r="4" spans="1:10" ht="17.25" customHeight="1">
      <c r="A4" s="186" t="s">
        <v>216</v>
      </c>
      <c r="B4" s="127"/>
      <c r="C4" s="127"/>
      <c r="D4" s="127"/>
      <c r="E4" s="127"/>
      <c r="F4" s="127"/>
      <c r="G4" s="127"/>
      <c r="H4" s="127"/>
    </row>
    <row r="5" spans="1:10" ht="44.25" customHeight="1">
      <c r="A5" s="33" t="s">
        <v>145</v>
      </c>
      <c r="B5" s="33" t="s">
        <v>168</v>
      </c>
      <c r="C5" s="33" t="s">
        <v>169</v>
      </c>
      <c r="D5" s="33" t="s">
        <v>170</v>
      </c>
      <c r="E5" s="33" t="s">
        <v>171</v>
      </c>
      <c r="F5" s="34" t="s">
        <v>172</v>
      </c>
      <c r="G5" s="33" t="s">
        <v>173</v>
      </c>
      <c r="H5" s="34" t="s">
        <v>174</v>
      </c>
      <c r="I5" s="34" t="s">
        <v>175</v>
      </c>
      <c r="J5" s="33" t="s">
        <v>176</v>
      </c>
    </row>
    <row r="6" spans="1:10" ht="18.75" customHeight="1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17">
        <v>6</v>
      </c>
      <c r="G6" s="66">
        <v>7</v>
      </c>
      <c r="H6" s="17">
        <v>8</v>
      </c>
      <c r="I6" s="17">
        <v>9</v>
      </c>
      <c r="J6" s="66">
        <v>10</v>
      </c>
    </row>
    <row r="7" spans="1:10" s="92" customFormat="1" ht="51" customHeight="1">
      <c r="A7" s="217" t="s">
        <v>266</v>
      </c>
      <c r="B7" s="218" t="s">
        <v>267</v>
      </c>
      <c r="C7" s="89" t="s">
        <v>229</v>
      </c>
      <c r="D7" s="89" t="s">
        <v>235</v>
      </c>
      <c r="E7" s="89" t="s">
        <v>236</v>
      </c>
      <c r="F7" s="90" t="s">
        <v>231</v>
      </c>
      <c r="G7" s="89" t="s">
        <v>268</v>
      </c>
      <c r="H7" s="91" t="s">
        <v>237</v>
      </c>
      <c r="I7" s="90" t="s">
        <v>234</v>
      </c>
      <c r="J7" s="89" t="s">
        <v>269</v>
      </c>
    </row>
    <row r="8" spans="1:10" s="92" customFormat="1" ht="37.5" customHeight="1">
      <c r="A8" s="214"/>
      <c r="B8" s="215"/>
      <c r="C8" s="93" t="s">
        <v>239</v>
      </c>
      <c r="D8" s="93" t="s">
        <v>242</v>
      </c>
      <c r="E8" s="94" t="s">
        <v>243</v>
      </c>
      <c r="F8" s="95" t="s">
        <v>231</v>
      </c>
      <c r="G8" s="94" t="s">
        <v>244</v>
      </c>
      <c r="H8" s="93" t="s">
        <v>361</v>
      </c>
      <c r="I8" s="95" t="s">
        <v>241</v>
      </c>
      <c r="J8" s="94" t="s">
        <v>270</v>
      </c>
    </row>
    <row r="9" spans="1:10" s="92" customFormat="1" ht="24.95" customHeight="1">
      <c r="A9" s="214"/>
      <c r="B9" s="215"/>
      <c r="C9" s="96" t="s">
        <v>245</v>
      </c>
      <c r="D9" s="96" t="s">
        <v>246</v>
      </c>
      <c r="E9" s="96" t="s">
        <v>247</v>
      </c>
      <c r="F9" s="95" t="s">
        <v>248</v>
      </c>
      <c r="G9" s="96" t="s">
        <v>249</v>
      </c>
      <c r="H9" s="97" t="s">
        <v>233</v>
      </c>
      <c r="I9" s="95" t="s">
        <v>234</v>
      </c>
      <c r="J9" s="107" t="s">
        <v>271</v>
      </c>
    </row>
    <row r="10" spans="1:10" s="92" customFormat="1" ht="24.95" customHeight="1">
      <c r="A10" s="214"/>
      <c r="B10" s="215"/>
      <c r="C10" s="96" t="s">
        <v>245</v>
      </c>
      <c r="D10" s="96" t="s">
        <v>246</v>
      </c>
      <c r="E10" s="96" t="s">
        <v>272</v>
      </c>
      <c r="F10" s="95" t="s">
        <v>248</v>
      </c>
      <c r="G10" s="96" t="s">
        <v>249</v>
      </c>
      <c r="H10" s="97" t="s">
        <v>233</v>
      </c>
      <c r="I10" s="95" t="s">
        <v>234</v>
      </c>
      <c r="J10" s="107" t="s">
        <v>273</v>
      </c>
    </row>
    <row r="11" spans="1:10" s="92" customFormat="1" ht="24.95" customHeight="1">
      <c r="A11" s="219" t="s">
        <v>262</v>
      </c>
      <c r="B11" s="221" t="s">
        <v>250</v>
      </c>
      <c r="C11" s="89" t="s">
        <v>229</v>
      </c>
      <c r="D11" s="89" t="s">
        <v>230</v>
      </c>
      <c r="E11" s="89" t="s">
        <v>263</v>
      </c>
      <c r="F11" s="90" t="s">
        <v>231</v>
      </c>
      <c r="G11" s="89" t="s">
        <v>264</v>
      </c>
      <c r="H11" s="91" t="s">
        <v>360</v>
      </c>
      <c r="I11" s="90" t="s">
        <v>234</v>
      </c>
      <c r="J11" s="89" t="s">
        <v>263</v>
      </c>
    </row>
    <row r="12" spans="1:10" s="92" customFormat="1" ht="24.95" customHeight="1">
      <c r="A12" s="220"/>
      <c r="B12" s="222"/>
      <c r="C12" s="96" t="s">
        <v>239</v>
      </c>
      <c r="D12" s="96" t="s">
        <v>242</v>
      </c>
      <c r="E12" s="96" t="s">
        <v>265</v>
      </c>
      <c r="F12" s="95" t="s">
        <v>231</v>
      </c>
      <c r="G12" s="99" t="s">
        <v>232</v>
      </c>
      <c r="H12" s="97" t="s">
        <v>233</v>
      </c>
      <c r="I12" s="95" t="s">
        <v>234</v>
      </c>
      <c r="J12" s="96" t="s">
        <v>265</v>
      </c>
    </row>
    <row r="13" spans="1:10" s="92" customFormat="1" ht="24.95" customHeight="1">
      <c r="A13" s="220"/>
      <c r="B13" s="218"/>
      <c r="C13" s="96" t="s">
        <v>245</v>
      </c>
      <c r="D13" s="96" t="s">
        <v>246</v>
      </c>
      <c r="E13" s="96" t="s">
        <v>246</v>
      </c>
      <c r="F13" s="95" t="s">
        <v>248</v>
      </c>
      <c r="G13" s="99" t="s">
        <v>249</v>
      </c>
      <c r="H13" s="97" t="s">
        <v>233</v>
      </c>
      <c r="I13" s="98" t="s">
        <v>234</v>
      </c>
      <c r="J13" s="96" t="s">
        <v>246</v>
      </c>
    </row>
    <row r="14" spans="1:10" s="92" customFormat="1" ht="24.95" customHeight="1">
      <c r="A14" s="214" t="s">
        <v>251</v>
      </c>
      <c r="B14" s="215" t="s">
        <v>252</v>
      </c>
      <c r="C14" s="101" t="s">
        <v>229</v>
      </c>
      <c r="D14" s="101" t="s">
        <v>235</v>
      </c>
      <c r="E14" s="101" t="s">
        <v>253</v>
      </c>
      <c r="F14" s="101" t="s">
        <v>248</v>
      </c>
      <c r="G14" s="101" t="s">
        <v>83</v>
      </c>
      <c r="H14" s="102" t="s">
        <v>261</v>
      </c>
      <c r="I14" s="103" t="s">
        <v>234</v>
      </c>
      <c r="J14" s="96" t="s">
        <v>253</v>
      </c>
    </row>
    <row r="15" spans="1:10" s="92" customFormat="1" ht="24.95" customHeight="1">
      <c r="A15" s="214"/>
      <c r="B15" s="215"/>
      <c r="C15" s="101" t="s">
        <v>229</v>
      </c>
      <c r="D15" s="101" t="s">
        <v>238</v>
      </c>
      <c r="E15" s="101" t="s">
        <v>254</v>
      </c>
      <c r="F15" s="101" t="s">
        <v>231</v>
      </c>
      <c r="G15" s="101" t="s">
        <v>259</v>
      </c>
      <c r="H15" s="104" t="s">
        <v>233</v>
      </c>
      <c r="I15" s="103" t="s">
        <v>241</v>
      </c>
      <c r="J15" s="96" t="s">
        <v>254</v>
      </c>
    </row>
    <row r="16" spans="1:10" s="92" customFormat="1" ht="24.95" customHeight="1">
      <c r="A16" s="214"/>
      <c r="B16" s="215"/>
      <c r="C16" s="101" t="s">
        <v>229</v>
      </c>
      <c r="D16" s="101" t="s">
        <v>230</v>
      </c>
      <c r="E16" s="101" t="s">
        <v>255</v>
      </c>
      <c r="F16" s="101" t="s">
        <v>231</v>
      </c>
      <c r="G16" s="101" t="s">
        <v>259</v>
      </c>
      <c r="H16" s="104" t="s">
        <v>233</v>
      </c>
      <c r="I16" s="103" t="s">
        <v>241</v>
      </c>
      <c r="J16" s="96" t="s">
        <v>255</v>
      </c>
    </row>
    <row r="17" spans="1:10" s="92" customFormat="1" ht="24.95" customHeight="1">
      <c r="A17" s="214"/>
      <c r="B17" s="215"/>
      <c r="C17" s="101" t="s">
        <v>239</v>
      </c>
      <c r="D17" s="101" t="s">
        <v>240</v>
      </c>
      <c r="E17" s="101" t="s">
        <v>256</v>
      </c>
      <c r="F17" s="101" t="s">
        <v>248</v>
      </c>
      <c r="G17" s="101" t="s">
        <v>260</v>
      </c>
      <c r="H17" s="104" t="s">
        <v>237</v>
      </c>
      <c r="I17" s="103" t="s">
        <v>241</v>
      </c>
      <c r="J17" s="96" t="s">
        <v>256</v>
      </c>
    </row>
    <row r="18" spans="1:10" s="92" customFormat="1" ht="24.95" customHeight="1">
      <c r="A18" s="214"/>
      <c r="B18" s="215"/>
      <c r="C18" s="101" t="s">
        <v>239</v>
      </c>
      <c r="D18" s="101" t="s">
        <v>242</v>
      </c>
      <c r="E18" s="101" t="s">
        <v>257</v>
      </c>
      <c r="F18" s="101" t="s">
        <v>231</v>
      </c>
      <c r="G18" s="101" t="s">
        <v>259</v>
      </c>
      <c r="H18" s="105" t="s">
        <v>233</v>
      </c>
      <c r="I18" s="106" t="s">
        <v>241</v>
      </c>
      <c r="J18" s="100" t="s">
        <v>257</v>
      </c>
    </row>
    <row r="19" spans="1:10" s="110" customFormat="1" ht="19.5" customHeight="1">
      <c r="A19" s="214"/>
      <c r="B19" s="215"/>
      <c r="C19" s="108" t="s">
        <v>245</v>
      </c>
      <c r="D19" s="108" t="s">
        <v>246</v>
      </c>
      <c r="E19" s="108" t="s">
        <v>258</v>
      </c>
      <c r="F19" s="108" t="s">
        <v>231</v>
      </c>
      <c r="G19" s="108" t="s">
        <v>259</v>
      </c>
      <c r="H19" s="109" t="s">
        <v>233</v>
      </c>
      <c r="I19" s="109" t="s">
        <v>241</v>
      </c>
      <c r="J19" s="109" t="s">
        <v>258</v>
      </c>
    </row>
  </sheetData>
  <mergeCells count="8">
    <mergeCell ref="A14:A19"/>
    <mergeCell ref="B14:B19"/>
    <mergeCell ref="A3:J3"/>
    <mergeCell ref="A4:H4"/>
    <mergeCell ref="A7:A10"/>
    <mergeCell ref="B7:B10"/>
    <mergeCell ref="A11:A13"/>
    <mergeCell ref="B11:B13"/>
  </mergeCells>
  <phoneticPr fontId="15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1">
        <v>1</v>
      </c>
      <c r="B2" s="62">
        <v>0</v>
      </c>
      <c r="C2" s="61">
        <v>1</v>
      </c>
      <c r="D2" s="63"/>
      <c r="E2" s="63"/>
      <c r="F2" s="60" t="s">
        <v>177</v>
      </c>
    </row>
    <row r="3" spans="1:6" ht="42" customHeight="1">
      <c r="A3" s="223" t="str">
        <f>"2025"&amp;"年部门政府性基金预算支出预算表"</f>
        <v>2025年部门政府性基金预算支出预算表</v>
      </c>
      <c r="B3" s="223" t="s">
        <v>178</v>
      </c>
      <c r="C3" s="224"/>
      <c r="D3" s="162"/>
      <c r="E3" s="162"/>
      <c r="F3" s="162"/>
    </row>
    <row r="4" spans="1:6" ht="13.5" customHeight="1">
      <c r="A4" s="186" t="s">
        <v>216</v>
      </c>
      <c r="B4" s="225" t="s">
        <v>179</v>
      </c>
      <c r="C4" s="226"/>
      <c r="D4" s="63"/>
      <c r="E4" s="63"/>
      <c r="F4" s="60" t="s">
        <v>1</v>
      </c>
    </row>
    <row r="5" spans="1:6" ht="19.5" customHeight="1">
      <c r="A5" s="170" t="s">
        <v>143</v>
      </c>
      <c r="B5" s="228" t="s">
        <v>70</v>
      </c>
      <c r="C5" s="170" t="s">
        <v>71</v>
      </c>
      <c r="D5" s="192" t="s">
        <v>180</v>
      </c>
      <c r="E5" s="166"/>
      <c r="F5" s="167"/>
    </row>
    <row r="6" spans="1:6" ht="18.75" customHeight="1">
      <c r="A6" s="205"/>
      <c r="B6" s="229"/>
      <c r="C6" s="205"/>
      <c r="D6" s="8" t="s">
        <v>55</v>
      </c>
      <c r="E6" s="7" t="s">
        <v>73</v>
      </c>
      <c r="F6" s="8" t="s">
        <v>74</v>
      </c>
    </row>
    <row r="7" spans="1:6" ht="18.75" customHeight="1">
      <c r="A7" s="34">
        <v>1</v>
      </c>
      <c r="B7" s="64" t="s">
        <v>81</v>
      </c>
      <c r="C7" s="34">
        <v>3</v>
      </c>
      <c r="D7" s="65">
        <v>4</v>
      </c>
      <c r="E7" s="65">
        <v>5</v>
      </c>
      <c r="F7" s="65">
        <v>6</v>
      </c>
    </row>
    <row r="8" spans="1:6" ht="21" customHeight="1">
      <c r="A8" s="11"/>
      <c r="B8" s="11"/>
      <c r="C8" s="11"/>
      <c r="D8" s="44"/>
      <c r="E8" s="44"/>
      <c r="F8" s="44"/>
    </row>
    <row r="9" spans="1:6" ht="21" customHeight="1">
      <c r="A9" s="11"/>
      <c r="B9" s="11"/>
      <c r="C9" s="11"/>
      <c r="D9" s="44"/>
      <c r="E9" s="44"/>
      <c r="F9" s="44"/>
    </row>
    <row r="10" spans="1:6" ht="18.75" customHeight="1">
      <c r="A10" s="134" t="s">
        <v>133</v>
      </c>
      <c r="B10" s="134" t="s">
        <v>133</v>
      </c>
      <c r="C10" s="227" t="s">
        <v>133</v>
      </c>
      <c r="D10" s="44"/>
      <c r="E10" s="44"/>
      <c r="F10" s="44"/>
    </row>
    <row r="11" spans="1:6" ht="14.25" customHeight="1">
      <c r="A11" s="88" t="s">
        <v>228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5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 pane="bottomLeft" activeCell="A11" sqref="A11:S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6"/>
      <c r="C2" s="46"/>
      <c r="R2" s="3"/>
      <c r="S2" s="3" t="s">
        <v>181</v>
      </c>
    </row>
    <row r="3" spans="1:19" ht="41.25" customHeight="1">
      <c r="A3" s="230" t="str">
        <f>"2025"&amp;"年部门政府采购预算表"</f>
        <v>2025年部门政府采购预算表</v>
      </c>
      <c r="B3" s="184"/>
      <c r="C3" s="184"/>
      <c r="D3" s="185"/>
      <c r="E3" s="185"/>
      <c r="F3" s="185"/>
      <c r="G3" s="185"/>
      <c r="H3" s="185"/>
      <c r="I3" s="185"/>
      <c r="J3" s="185"/>
      <c r="K3" s="185"/>
      <c r="L3" s="185"/>
      <c r="M3" s="184"/>
      <c r="N3" s="185"/>
      <c r="O3" s="185"/>
      <c r="P3" s="184"/>
      <c r="Q3" s="185"/>
      <c r="R3" s="184"/>
      <c r="S3" s="184"/>
    </row>
    <row r="4" spans="1:19" ht="18.75" customHeight="1">
      <c r="A4" s="177" t="s">
        <v>216</v>
      </c>
      <c r="B4" s="231"/>
      <c r="C4" s="231"/>
      <c r="D4" s="232"/>
      <c r="E4" s="232"/>
      <c r="F4" s="232"/>
      <c r="G4" s="232"/>
      <c r="H4" s="232"/>
      <c r="I4" s="4"/>
      <c r="J4" s="4"/>
      <c r="K4" s="4"/>
      <c r="L4" s="4"/>
      <c r="R4" s="5"/>
      <c r="S4" s="60" t="s">
        <v>1</v>
      </c>
    </row>
    <row r="5" spans="1:19" ht="15.75" customHeight="1">
      <c r="A5" s="207" t="s">
        <v>142</v>
      </c>
      <c r="B5" s="243" t="s">
        <v>143</v>
      </c>
      <c r="C5" s="243" t="s">
        <v>182</v>
      </c>
      <c r="D5" s="245" t="s">
        <v>183</v>
      </c>
      <c r="E5" s="245" t="s">
        <v>184</v>
      </c>
      <c r="F5" s="245" t="s">
        <v>185</v>
      </c>
      <c r="G5" s="245" t="s">
        <v>186</v>
      </c>
      <c r="H5" s="245" t="s">
        <v>187</v>
      </c>
      <c r="I5" s="233" t="s">
        <v>150</v>
      </c>
      <c r="J5" s="233"/>
      <c r="K5" s="233"/>
      <c r="L5" s="233"/>
      <c r="M5" s="190"/>
      <c r="N5" s="233"/>
      <c r="O5" s="233"/>
      <c r="P5" s="189"/>
      <c r="Q5" s="233"/>
      <c r="R5" s="190"/>
      <c r="S5" s="191"/>
    </row>
    <row r="6" spans="1:19" ht="17.25" customHeight="1">
      <c r="A6" s="209"/>
      <c r="B6" s="244"/>
      <c r="C6" s="244"/>
      <c r="D6" s="246"/>
      <c r="E6" s="246"/>
      <c r="F6" s="246"/>
      <c r="G6" s="246"/>
      <c r="H6" s="246"/>
      <c r="I6" s="246" t="s">
        <v>55</v>
      </c>
      <c r="J6" s="246" t="s">
        <v>58</v>
      </c>
      <c r="K6" s="246" t="s">
        <v>188</v>
      </c>
      <c r="L6" s="246" t="s">
        <v>189</v>
      </c>
      <c r="M6" s="248" t="s">
        <v>190</v>
      </c>
      <c r="N6" s="234" t="s">
        <v>191</v>
      </c>
      <c r="O6" s="234"/>
      <c r="P6" s="235"/>
      <c r="Q6" s="234"/>
      <c r="R6" s="236"/>
      <c r="S6" s="237"/>
    </row>
    <row r="7" spans="1:19" ht="54" customHeight="1">
      <c r="A7" s="208"/>
      <c r="B7" s="237"/>
      <c r="C7" s="237"/>
      <c r="D7" s="247"/>
      <c r="E7" s="247"/>
      <c r="F7" s="247"/>
      <c r="G7" s="247"/>
      <c r="H7" s="247"/>
      <c r="I7" s="247"/>
      <c r="J7" s="247" t="s">
        <v>57</v>
      </c>
      <c r="K7" s="247"/>
      <c r="L7" s="247"/>
      <c r="M7" s="249"/>
      <c r="N7" s="49" t="s">
        <v>57</v>
      </c>
      <c r="O7" s="49" t="s">
        <v>64</v>
      </c>
      <c r="P7" s="48" t="s">
        <v>65</v>
      </c>
      <c r="Q7" s="49" t="s">
        <v>66</v>
      </c>
      <c r="R7" s="54" t="s">
        <v>67</v>
      </c>
      <c r="S7" s="48" t="s">
        <v>68</v>
      </c>
    </row>
    <row r="8" spans="1:19" ht="18" customHeight="1">
      <c r="A8" s="57">
        <v>1</v>
      </c>
      <c r="B8" s="57" t="s">
        <v>81</v>
      </c>
      <c r="C8" s="58">
        <v>3</v>
      </c>
      <c r="D8" s="58">
        <v>4</v>
      </c>
      <c r="E8" s="57">
        <v>5</v>
      </c>
      <c r="F8" s="57">
        <v>6</v>
      </c>
      <c r="G8" s="57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spans="1:19" ht="21" customHeight="1">
      <c r="A9" s="50"/>
      <c r="B9" s="51"/>
      <c r="C9" s="51"/>
      <c r="D9" s="52"/>
      <c r="E9" s="52"/>
      <c r="F9" s="52"/>
      <c r="G9" s="59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1" customHeight="1">
      <c r="A10" s="238" t="s">
        <v>133</v>
      </c>
      <c r="B10" s="239"/>
      <c r="C10" s="239"/>
      <c r="D10" s="213"/>
      <c r="E10" s="213"/>
      <c r="F10" s="213"/>
      <c r="G10" s="147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19" ht="21" customHeight="1">
      <c r="A11" s="177" t="s">
        <v>222</v>
      </c>
      <c r="B11" s="225"/>
      <c r="C11" s="225"/>
      <c r="D11" s="240"/>
      <c r="E11" s="240"/>
      <c r="F11" s="240"/>
      <c r="G11" s="241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</row>
  </sheetData>
  <mergeCells count="19"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0:G10"/>
  </mergeCells>
  <phoneticPr fontId="15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5"/>
      <c r="B2" s="46"/>
      <c r="C2" s="46"/>
      <c r="D2" s="46"/>
      <c r="E2" s="46"/>
      <c r="F2" s="46"/>
      <c r="G2" s="46"/>
      <c r="H2" s="45"/>
      <c r="I2" s="45"/>
      <c r="J2" s="45"/>
      <c r="K2" s="45"/>
      <c r="L2" s="45"/>
      <c r="M2" s="45"/>
      <c r="N2" s="53"/>
      <c r="O2" s="45"/>
      <c r="P2" s="45"/>
      <c r="Q2" s="46"/>
      <c r="R2" s="45"/>
      <c r="S2" s="55"/>
      <c r="T2" s="55" t="s">
        <v>192</v>
      </c>
    </row>
    <row r="3" spans="1:20" ht="41.25" customHeight="1">
      <c r="A3" s="230" t="str">
        <f>"2025"&amp;"年部门政府购买服务预算表"</f>
        <v>2025年部门政府购买服务预算表</v>
      </c>
      <c r="B3" s="184"/>
      <c r="C3" s="184"/>
      <c r="D3" s="184"/>
      <c r="E3" s="184"/>
      <c r="F3" s="184"/>
      <c r="G3" s="184"/>
      <c r="H3" s="250"/>
      <c r="I3" s="250"/>
      <c r="J3" s="250"/>
      <c r="K3" s="250"/>
      <c r="L3" s="250"/>
      <c r="M3" s="250"/>
      <c r="N3" s="251"/>
      <c r="O3" s="250"/>
      <c r="P3" s="250"/>
      <c r="Q3" s="184"/>
      <c r="R3" s="250"/>
      <c r="S3" s="251"/>
      <c r="T3" s="184"/>
    </row>
    <row r="4" spans="1:20" ht="22.5" customHeight="1">
      <c r="A4" s="252" t="s">
        <v>216</v>
      </c>
      <c r="B4" s="231"/>
      <c r="C4" s="231"/>
      <c r="D4" s="231"/>
      <c r="E4" s="231"/>
      <c r="F4" s="231"/>
      <c r="G4" s="231"/>
      <c r="H4" s="253"/>
      <c r="I4" s="253"/>
      <c r="J4" s="39"/>
      <c r="K4" s="39"/>
      <c r="L4" s="39"/>
      <c r="M4" s="39"/>
      <c r="N4" s="53"/>
      <c r="O4" s="45"/>
      <c r="P4" s="45"/>
      <c r="Q4" s="46"/>
      <c r="R4" s="45"/>
      <c r="S4" s="56"/>
      <c r="T4" s="55" t="s">
        <v>1</v>
      </c>
    </row>
    <row r="5" spans="1:20" ht="24" customHeight="1">
      <c r="A5" s="207" t="s">
        <v>142</v>
      </c>
      <c r="B5" s="243" t="s">
        <v>143</v>
      </c>
      <c r="C5" s="243" t="s">
        <v>182</v>
      </c>
      <c r="D5" s="243" t="s">
        <v>193</v>
      </c>
      <c r="E5" s="243" t="s">
        <v>194</v>
      </c>
      <c r="F5" s="243" t="s">
        <v>195</v>
      </c>
      <c r="G5" s="243" t="s">
        <v>196</v>
      </c>
      <c r="H5" s="245" t="s">
        <v>197</v>
      </c>
      <c r="I5" s="245" t="s">
        <v>198</v>
      </c>
      <c r="J5" s="233" t="s">
        <v>150</v>
      </c>
      <c r="K5" s="233"/>
      <c r="L5" s="233"/>
      <c r="M5" s="233"/>
      <c r="N5" s="190"/>
      <c r="O5" s="233"/>
      <c r="P5" s="233"/>
      <c r="Q5" s="189"/>
      <c r="R5" s="233"/>
      <c r="S5" s="190"/>
      <c r="T5" s="191"/>
    </row>
    <row r="6" spans="1:20" ht="24" customHeight="1">
      <c r="A6" s="209"/>
      <c r="B6" s="244"/>
      <c r="C6" s="244"/>
      <c r="D6" s="244"/>
      <c r="E6" s="244"/>
      <c r="F6" s="244"/>
      <c r="G6" s="244"/>
      <c r="H6" s="246"/>
      <c r="I6" s="246"/>
      <c r="J6" s="246" t="s">
        <v>55</v>
      </c>
      <c r="K6" s="246" t="s">
        <v>58</v>
      </c>
      <c r="L6" s="246" t="s">
        <v>188</v>
      </c>
      <c r="M6" s="246" t="s">
        <v>189</v>
      </c>
      <c r="N6" s="248" t="s">
        <v>190</v>
      </c>
      <c r="O6" s="234" t="s">
        <v>191</v>
      </c>
      <c r="P6" s="234"/>
      <c r="Q6" s="235"/>
      <c r="R6" s="234"/>
      <c r="S6" s="236"/>
      <c r="T6" s="237"/>
    </row>
    <row r="7" spans="1:20" ht="54" customHeight="1">
      <c r="A7" s="208"/>
      <c r="B7" s="237"/>
      <c r="C7" s="237"/>
      <c r="D7" s="237"/>
      <c r="E7" s="237"/>
      <c r="F7" s="237"/>
      <c r="G7" s="237"/>
      <c r="H7" s="247"/>
      <c r="I7" s="247"/>
      <c r="J7" s="247"/>
      <c r="K7" s="247" t="s">
        <v>57</v>
      </c>
      <c r="L7" s="247"/>
      <c r="M7" s="247"/>
      <c r="N7" s="249"/>
      <c r="O7" s="49" t="s">
        <v>57</v>
      </c>
      <c r="P7" s="49" t="s">
        <v>64</v>
      </c>
      <c r="Q7" s="48" t="s">
        <v>65</v>
      </c>
      <c r="R7" s="49" t="s">
        <v>66</v>
      </c>
      <c r="S7" s="54" t="s">
        <v>67</v>
      </c>
      <c r="T7" s="48" t="s">
        <v>68</v>
      </c>
    </row>
    <row r="8" spans="1:20" ht="17.25" customHeight="1">
      <c r="A8" s="9">
        <v>1</v>
      </c>
      <c r="B8" s="48">
        <v>2</v>
      </c>
      <c r="C8" s="9">
        <v>3</v>
      </c>
      <c r="D8" s="9">
        <v>4</v>
      </c>
      <c r="E8" s="48">
        <v>5</v>
      </c>
      <c r="F8" s="9">
        <v>6</v>
      </c>
      <c r="G8" s="9">
        <v>7</v>
      </c>
      <c r="H8" s="48">
        <v>8</v>
      </c>
      <c r="I8" s="9">
        <v>9</v>
      </c>
      <c r="J8" s="9">
        <v>10</v>
      </c>
      <c r="K8" s="48">
        <v>11</v>
      </c>
      <c r="L8" s="9">
        <v>12</v>
      </c>
      <c r="M8" s="9">
        <v>13</v>
      </c>
      <c r="N8" s="48">
        <v>14</v>
      </c>
      <c r="O8" s="9">
        <v>15</v>
      </c>
      <c r="P8" s="9">
        <v>16</v>
      </c>
      <c r="Q8" s="48">
        <v>17</v>
      </c>
      <c r="R8" s="9">
        <v>18</v>
      </c>
      <c r="S8" s="9">
        <v>19</v>
      </c>
      <c r="T8" s="9">
        <v>20</v>
      </c>
    </row>
    <row r="9" spans="1:20" ht="21" customHeight="1">
      <c r="A9" s="50"/>
      <c r="B9" s="51"/>
      <c r="C9" s="51"/>
      <c r="D9" s="51"/>
      <c r="E9" s="51"/>
      <c r="F9" s="51"/>
      <c r="G9" s="51"/>
      <c r="H9" s="52"/>
      <c r="I9" s="52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</row>
    <row r="10" spans="1:20" ht="21" customHeight="1">
      <c r="A10" s="238" t="s">
        <v>133</v>
      </c>
      <c r="B10" s="239"/>
      <c r="C10" s="239"/>
      <c r="D10" s="239"/>
      <c r="E10" s="239"/>
      <c r="F10" s="239"/>
      <c r="G10" s="239"/>
      <c r="H10" s="213"/>
      <c r="I10" s="146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</row>
    <row r="11" spans="1:20" ht="14.25" customHeight="1">
      <c r="A11" s="88" t="s">
        <v>223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J6:J7"/>
    <mergeCell ref="K6:K7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honeticPr fontId="15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9.125" defaultRowHeight="14.25" customHeight="1"/>
  <cols>
    <col min="1" max="1" width="37.75" customWidth="1"/>
    <col min="2" max="5" width="20" customWidth="1"/>
  </cols>
  <sheetData>
    <row r="1" spans="1:5" ht="14.25" customHeight="1">
      <c r="A1" s="1"/>
      <c r="B1" s="1"/>
      <c r="C1" s="1"/>
      <c r="D1" s="1"/>
      <c r="E1" s="1"/>
    </row>
    <row r="2" spans="1:5" ht="17.25" customHeight="1">
      <c r="D2" s="38"/>
      <c r="E2" s="3" t="s">
        <v>199</v>
      </c>
    </row>
    <row r="3" spans="1:5" ht="41.25" customHeight="1">
      <c r="A3" s="230" t="str">
        <f>"2025"&amp;"年区对下转移支付预算表"</f>
        <v>2025年区对下转移支付预算表</v>
      </c>
      <c r="B3" s="185"/>
      <c r="C3" s="185"/>
      <c r="D3" s="185"/>
      <c r="E3" s="184"/>
    </row>
    <row r="4" spans="1:5" ht="18" customHeight="1">
      <c r="A4" s="252" t="s">
        <v>216</v>
      </c>
      <c r="B4" s="253"/>
      <c r="C4" s="253"/>
      <c r="D4" s="254"/>
      <c r="E4" s="5" t="s">
        <v>1</v>
      </c>
    </row>
    <row r="5" spans="1:5" ht="19.5" customHeight="1">
      <c r="A5" s="206" t="s">
        <v>200</v>
      </c>
      <c r="B5" s="192" t="s">
        <v>150</v>
      </c>
      <c r="C5" s="166"/>
      <c r="D5" s="166"/>
      <c r="E5" s="40"/>
    </row>
    <row r="6" spans="1:5" ht="40.5" customHeight="1">
      <c r="A6" s="171"/>
      <c r="B6" s="13" t="s">
        <v>55</v>
      </c>
      <c r="C6" s="6" t="s">
        <v>58</v>
      </c>
      <c r="D6" s="41" t="s">
        <v>188</v>
      </c>
      <c r="E6" s="42" t="s">
        <v>201</v>
      </c>
    </row>
    <row r="7" spans="1:5" ht="19.5" customHeight="1">
      <c r="A7" s="10">
        <v>1</v>
      </c>
      <c r="B7" s="10">
        <v>2</v>
      </c>
      <c r="C7" s="10">
        <v>3</v>
      </c>
      <c r="D7" s="43">
        <v>4</v>
      </c>
      <c r="E7" s="17">
        <v>5</v>
      </c>
    </row>
    <row r="8" spans="1:5" ht="19.5" customHeight="1">
      <c r="A8" s="14"/>
      <c r="B8" s="44"/>
      <c r="C8" s="44"/>
      <c r="D8" s="44"/>
      <c r="E8" s="44"/>
    </row>
    <row r="9" spans="1:5" ht="19.5" customHeight="1">
      <c r="A9" s="35"/>
      <c r="B9" s="44"/>
      <c r="C9" s="44"/>
      <c r="D9" s="44"/>
      <c r="E9" s="44"/>
    </row>
    <row r="10" spans="1:5" ht="14.25" customHeight="1">
      <c r="A10" s="88" t="s">
        <v>224</v>
      </c>
    </row>
  </sheetData>
  <mergeCells count="4">
    <mergeCell ref="A3:E3"/>
    <mergeCell ref="A4:D4"/>
    <mergeCell ref="B5:D5"/>
    <mergeCell ref="A5:A6"/>
  </mergeCells>
  <phoneticPr fontId="15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3" t="s">
        <v>202</v>
      </c>
    </row>
    <row r="3" spans="1:10" ht="41.25" customHeight="1">
      <c r="A3" s="216" t="str">
        <f>"2025"&amp;"年区对下转移支付绩效目标表"</f>
        <v>2025年区对下转移支付绩效目标表</v>
      </c>
      <c r="B3" s="185"/>
      <c r="C3" s="185"/>
      <c r="D3" s="185"/>
      <c r="E3" s="185"/>
      <c r="F3" s="184"/>
      <c r="G3" s="185"/>
      <c r="H3" s="184"/>
      <c r="I3" s="184"/>
      <c r="J3" s="185"/>
    </row>
    <row r="4" spans="1:10" ht="17.25" customHeight="1">
      <c r="A4" s="186" t="s">
        <v>216</v>
      </c>
      <c r="B4" s="127"/>
      <c r="C4" s="127"/>
      <c r="D4" s="127"/>
      <c r="E4" s="127"/>
      <c r="F4" s="127"/>
      <c r="G4" s="127"/>
      <c r="H4" s="127"/>
    </row>
    <row r="5" spans="1:10" ht="44.25" customHeight="1">
      <c r="A5" s="33" t="s">
        <v>200</v>
      </c>
      <c r="B5" s="33" t="s">
        <v>168</v>
      </c>
      <c r="C5" s="33" t="s">
        <v>169</v>
      </c>
      <c r="D5" s="33" t="s">
        <v>170</v>
      </c>
      <c r="E5" s="33" t="s">
        <v>171</v>
      </c>
      <c r="F5" s="34" t="s">
        <v>172</v>
      </c>
      <c r="G5" s="33" t="s">
        <v>173</v>
      </c>
      <c r="H5" s="34" t="s">
        <v>174</v>
      </c>
      <c r="I5" s="34" t="s">
        <v>175</v>
      </c>
      <c r="J5" s="33" t="s">
        <v>176</v>
      </c>
    </row>
    <row r="6" spans="1:10" ht="14.25" customHeight="1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4">
        <v>6</v>
      </c>
      <c r="G6" s="33">
        <v>7</v>
      </c>
      <c r="H6" s="34">
        <v>8</v>
      </c>
      <c r="I6" s="34">
        <v>9</v>
      </c>
      <c r="J6" s="33">
        <v>10</v>
      </c>
    </row>
    <row r="7" spans="1:10" ht="42" customHeight="1">
      <c r="A7" s="14"/>
      <c r="B7" s="35"/>
      <c r="C7" s="35"/>
      <c r="D7" s="35"/>
      <c r="E7" s="36"/>
      <c r="F7" s="37"/>
      <c r="G7" s="36"/>
      <c r="H7" s="37"/>
      <c r="I7" s="37"/>
      <c r="J7" s="36"/>
    </row>
    <row r="8" spans="1:10" ht="42" customHeight="1">
      <c r="A8" s="14"/>
      <c r="B8" s="11"/>
      <c r="C8" s="11"/>
      <c r="D8" s="11"/>
      <c r="E8" s="14"/>
      <c r="F8" s="11"/>
      <c r="G8" s="14"/>
      <c r="H8" s="11"/>
      <c r="I8" s="11"/>
      <c r="J8" s="14"/>
    </row>
    <row r="9" spans="1:10" ht="12" customHeight="1">
      <c r="A9" s="88" t="s">
        <v>225</v>
      </c>
    </row>
  </sheetData>
  <mergeCells count="2">
    <mergeCell ref="A3:J3"/>
    <mergeCell ref="A4:H4"/>
  </mergeCells>
  <phoneticPr fontId="15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55" t="s">
        <v>203</v>
      </c>
      <c r="B2" s="256"/>
      <c r="C2" s="256"/>
      <c r="D2" s="257"/>
      <c r="E2" s="257"/>
      <c r="F2" s="257"/>
      <c r="G2" s="256"/>
      <c r="H2" s="256"/>
      <c r="I2" s="257"/>
    </row>
    <row r="3" spans="1:9" ht="41.25" customHeight="1">
      <c r="A3" s="126" t="str">
        <f>"2025"&amp;"年新增资产配置预算表"</f>
        <v>2025年新增资产配置预算表</v>
      </c>
      <c r="B3" s="176"/>
      <c r="C3" s="176"/>
      <c r="D3" s="175"/>
      <c r="E3" s="175"/>
      <c r="F3" s="175"/>
      <c r="G3" s="176"/>
      <c r="H3" s="176"/>
      <c r="I3" s="175"/>
    </row>
    <row r="4" spans="1:9" ht="14.25" customHeight="1">
      <c r="A4" s="128" t="s">
        <v>216</v>
      </c>
      <c r="B4" s="258"/>
      <c r="C4" s="258"/>
      <c r="D4" s="21"/>
      <c r="F4" s="20"/>
      <c r="G4" s="19"/>
      <c r="H4" s="19"/>
      <c r="I4" s="32" t="s">
        <v>1</v>
      </c>
    </row>
    <row r="5" spans="1:9" ht="28.5" customHeight="1">
      <c r="A5" s="179" t="s">
        <v>142</v>
      </c>
      <c r="B5" s="180" t="s">
        <v>143</v>
      </c>
      <c r="C5" s="139" t="s">
        <v>204</v>
      </c>
      <c r="D5" s="179" t="s">
        <v>205</v>
      </c>
      <c r="E5" s="179" t="s">
        <v>206</v>
      </c>
      <c r="F5" s="179" t="s">
        <v>207</v>
      </c>
      <c r="G5" s="180" t="s">
        <v>208</v>
      </c>
      <c r="H5" s="259"/>
      <c r="I5" s="179"/>
    </row>
    <row r="6" spans="1:9" ht="21" customHeight="1">
      <c r="A6" s="139"/>
      <c r="B6" s="183"/>
      <c r="C6" s="183"/>
      <c r="D6" s="182"/>
      <c r="E6" s="183"/>
      <c r="F6" s="183"/>
      <c r="G6" s="22" t="s">
        <v>186</v>
      </c>
      <c r="H6" s="22" t="s">
        <v>209</v>
      </c>
      <c r="I6" s="22" t="s">
        <v>210</v>
      </c>
    </row>
    <row r="7" spans="1:9" ht="17.25" customHeight="1">
      <c r="A7" s="23" t="s">
        <v>80</v>
      </c>
      <c r="B7" s="24"/>
      <c r="C7" s="25" t="s">
        <v>81</v>
      </c>
      <c r="D7" s="23" t="s">
        <v>82</v>
      </c>
      <c r="E7" s="26" t="s">
        <v>83</v>
      </c>
      <c r="F7" s="23" t="s">
        <v>84</v>
      </c>
      <c r="G7" s="25" t="s">
        <v>85</v>
      </c>
      <c r="H7" s="27" t="s">
        <v>86</v>
      </c>
      <c r="I7" s="26" t="s">
        <v>87</v>
      </c>
    </row>
    <row r="8" spans="1:9" ht="19.5" customHeight="1">
      <c r="A8" s="28"/>
      <c r="B8" s="16"/>
      <c r="C8" s="16"/>
      <c r="D8" s="14"/>
      <c r="E8" s="11"/>
      <c r="F8" s="27"/>
      <c r="G8" s="29"/>
      <c r="H8" s="30"/>
      <c r="I8" s="30"/>
    </row>
    <row r="9" spans="1:9" ht="19.5" customHeight="1">
      <c r="A9" s="260" t="s">
        <v>55</v>
      </c>
      <c r="B9" s="261"/>
      <c r="C9" s="261"/>
      <c r="D9" s="262"/>
      <c r="E9" s="263"/>
      <c r="F9" s="263"/>
      <c r="G9" s="29"/>
      <c r="H9" s="30"/>
      <c r="I9" s="30"/>
    </row>
    <row r="10" spans="1:9" ht="14.25" customHeight="1">
      <c r="A10" s="88" t="s">
        <v>226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5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2"/>
      <c r="E2" s="2"/>
      <c r="F2" s="2"/>
      <c r="G2" s="2"/>
      <c r="K2" s="3" t="s">
        <v>211</v>
      </c>
    </row>
    <row r="3" spans="1:11" ht="41.25" customHeight="1">
      <c r="A3" s="185" t="str">
        <f>"2025"&amp;"年上级转移支付补助项目支出预算表"</f>
        <v>2025年上级转移支付补助项目支出预算表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13.5" customHeight="1">
      <c r="A4" s="186" t="s">
        <v>216</v>
      </c>
      <c r="B4" s="187"/>
      <c r="C4" s="187"/>
      <c r="D4" s="187"/>
      <c r="E4" s="187"/>
      <c r="F4" s="187"/>
      <c r="G4" s="187"/>
      <c r="H4" s="4"/>
      <c r="I4" s="4"/>
      <c r="J4" s="4"/>
      <c r="K4" s="5" t="s">
        <v>1</v>
      </c>
    </row>
    <row r="5" spans="1:11" ht="21.75" customHeight="1">
      <c r="A5" s="198" t="s">
        <v>161</v>
      </c>
      <c r="B5" s="198" t="s">
        <v>145</v>
      </c>
      <c r="C5" s="198" t="s">
        <v>162</v>
      </c>
      <c r="D5" s="207" t="s">
        <v>146</v>
      </c>
      <c r="E5" s="207" t="s">
        <v>147</v>
      </c>
      <c r="F5" s="207" t="s">
        <v>163</v>
      </c>
      <c r="G5" s="207" t="s">
        <v>164</v>
      </c>
      <c r="H5" s="206" t="s">
        <v>55</v>
      </c>
      <c r="I5" s="192" t="s">
        <v>212</v>
      </c>
      <c r="J5" s="166"/>
      <c r="K5" s="167"/>
    </row>
    <row r="6" spans="1:11" ht="21.75" customHeight="1">
      <c r="A6" s="204"/>
      <c r="B6" s="204"/>
      <c r="C6" s="204"/>
      <c r="D6" s="209"/>
      <c r="E6" s="209"/>
      <c r="F6" s="209"/>
      <c r="G6" s="209"/>
      <c r="H6" s="194"/>
      <c r="I6" s="207" t="s">
        <v>58</v>
      </c>
      <c r="J6" s="207" t="s">
        <v>59</v>
      </c>
      <c r="K6" s="207" t="s">
        <v>60</v>
      </c>
    </row>
    <row r="7" spans="1:11" ht="40.5" customHeight="1">
      <c r="A7" s="199"/>
      <c r="B7" s="199"/>
      <c r="C7" s="199"/>
      <c r="D7" s="208"/>
      <c r="E7" s="208"/>
      <c r="F7" s="208"/>
      <c r="G7" s="208"/>
      <c r="H7" s="171"/>
      <c r="I7" s="208" t="s">
        <v>57</v>
      </c>
      <c r="J7" s="208"/>
      <c r="K7" s="208"/>
    </row>
    <row r="8" spans="1:11" ht="1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7">
        <v>10</v>
      </c>
      <c r="K8" s="17">
        <v>11</v>
      </c>
    </row>
    <row r="9" spans="1:11" ht="18.75" customHeight="1">
      <c r="A9" s="14"/>
      <c r="B9" s="11"/>
      <c r="C9" s="14"/>
      <c r="D9" s="14"/>
      <c r="E9" s="14"/>
      <c r="F9" s="14"/>
      <c r="G9" s="14"/>
      <c r="H9" s="15"/>
      <c r="I9" s="18"/>
      <c r="J9" s="18"/>
      <c r="K9" s="15"/>
    </row>
    <row r="10" spans="1:11" ht="18.75" customHeight="1">
      <c r="A10" s="16"/>
      <c r="B10" s="11"/>
      <c r="C10" s="11"/>
      <c r="D10" s="11"/>
      <c r="E10" s="11"/>
      <c r="F10" s="11"/>
      <c r="G10" s="11"/>
      <c r="H10" s="12"/>
      <c r="I10" s="12"/>
      <c r="J10" s="12"/>
      <c r="K10" s="15"/>
    </row>
    <row r="11" spans="1:11" ht="18.75" customHeight="1">
      <c r="A11" s="200" t="s">
        <v>133</v>
      </c>
      <c r="B11" s="201"/>
      <c r="C11" s="201"/>
      <c r="D11" s="201"/>
      <c r="E11" s="201"/>
      <c r="F11" s="201"/>
      <c r="G11" s="159"/>
      <c r="H11" s="12"/>
      <c r="I11" s="12"/>
      <c r="J11" s="12"/>
      <c r="K11" s="15"/>
    </row>
    <row r="12" spans="1:11" ht="14.25" customHeight="1">
      <c r="A12" s="88" t="s">
        <v>227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B19" sqref="B19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2"/>
      <c r="G2" s="3" t="s">
        <v>213</v>
      </c>
    </row>
    <row r="3" spans="1:7" ht="41.25" customHeight="1">
      <c r="A3" s="185" t="str">
        <f>"2025"&amp;"年部门项目中期规划预算表"</f>
        <v>2025年部门项目中期规划预算表</v>
      </c>
      <c r="B3" s="185"/>
      <c r="C3" s="185"/>
      <c r="D3" s="185"/>
      <c r="E3" s="185"/>
      <c r="F3" s="185"/>
      <c r="G3" s="185"/>
    </row>
    <row r="4" spans="1:7" ht="13.5" customHeight="1">
      <c r="A4" s="186" t="s">
        <v>216</v>
      </c>
      <c r="B4" s="187"/>
      <c r="C4" s="187"/>
      <c r="D4" s="187"/>
      <c r="E4" s="4"/>
      <c r="F4" s="4"/>
      <c r="G4" s="5" t="s">
        <v>1</v>
      </c>
    </row>
    <row r="5" spans="1:7" ht="21.75" customHeight="1">
      <c r="A5" s="198" t="s">
        <v>162</v>
      </c>
      <c r="B5" s="198" t="s">
        <v>161</v>
      </c>
      <c r="C5" s="198" t="s">
        <v>145</v>
      </c>
      <c r="D5" s="207" t="s">
        <v>214</v>
      </c>
      <c r="E5" s="192" t="s">
        <v>58</v>
      </c>
      <c r="F5" s="166"/>
      <c r="G5" s="167"/>
    </row>
    <row r="6" spans="1:7" ht="21.75" customHeight="1">
      <c r="A6" s="204"/>
      <c r="B6" s="204"/>
      <c r="C6" s="204"/>
      <c r="D6" s="209"/>
      <c r="E6" s="267" t="str">
        <f>"2025"&amp;"年"</f>
        <v>2025年</v>
      </c>
      <c r="F6" s="207" t="str">
        <f>("2025"+1)&amp;"年"</f>
        <v>2026年</v>
      </c>
      <c r="G6" s="207" t="str">
        <f>("2025"+2)&amp;"年"</f>
        <v>2027年</v>
      </c>
    </row>
    <row r="7" spans="1:7" ht="40.5" customHeight="1">
      <c r="A7" s="199"/>
      <c r="B7" s="199"/>
      <c r="C7" s="199"/>
      <c r="D7" s="208"/>
      <c r="E7" s="171"/>
      <c r="F7" s="208" t="s">
        <v>57</v>
      </c>
      <c r="G7" s="208"/>
    </row>
    <row r="8" spans="1:7" ht="15" customHeight="1">
      <c r="A8" s="83">
        <v>1</v>
      </c>
      <c r="B8" s="83">
        <v>2</v>
      </c>
      <c r="C8" s="83">
        <v>3</v>
      </c>
      <c r="D8" s="83">
        <v>4</v>
      </c>
      <c r="E8" s="10">
        <v>5</v>
      </c>
      <c r="F8" s="10">
        <v>6</v>
      </c>
      <c r="G8" s="10">
        <v>7</v>
      </c>
    </row>
    <row r="9" spans="1:7" ht="17.25" customHeight="1">
      <c r="A9" s="84" t="s">
        <v>217</v>
      </c>
      <c r="B9" s="85" t="s">
        <v>282</v>
      </c>
      <c r="C9" s="85" t="s">
        <v>218</v>
      </c>
      <c r="D9" s="86" t="s">
        <v>221</v>
      </c>
      <c r="E9" s="87">
        <v>15000</v>
      </c>
      <c r="F9" s="87">
        <v>15000</v>
      </c>
      <c r="G9" s="87">
        <v>15000</v>
      </c>
    </row>
    <row r="10" spans="1:7" ht="18.75" customHeight="1">
      <c r="A10" s="84" t="s">
        <v>217</v>
      </c>
      <c r="B10" s="84" t="s">
        <v>283</v>
      </c>
      <c r="C10" s="84" t="s">
        <v>219</v>
      </c>
      <c r="D10" s="86" t="s">
        <v>221</v>
      </c>
      <c r="E10" s="87">
        <v>19628</v>
      </c>
      <c r="F10" s="87">
        <v>19628</v>
      </c>
      <c r="G10" s="87">
        <v>19628</v>
      </c>
    </row>
    <row r="11" spans="1:7" ht="18.75" customHeight="1">
      <c r="A11" s="84" t="s">
        <v>217</v>
      </c>
      <c r="B11" s="84" t="s">
        <v>283</v>
      </c>
      <c r="C11" s="84" t="s">
        <v>220</v>
      </c>
      <c r="D11" s="86" t="s">
        <v>221</v>
      </c>
      <c r="E11" s="87">
        <v>1400</v>
      </c>
      <c r="F11" s="87">
        <v>1400</v>
      </c>
      <c r="G11" s="87">
        <v>1400</v>
      </c>
    </row>
    <row r="12" spans="1:7" ht="18.75" customHeight="1">
      <c r="A12" s="264" t="s">
        <v>55</v>
      </c>
      <c r="B12" s="265" t="s">
        <v>215</v>
      </c>
      <c r="C12" s="265"/>
      <c r="D12" s="266"/>
      <c r="E12" s="12">
        <f>SUM(E8:E11)</f>
        <v>36033</v>
      </c>
      <c r="F12" s="12">
        <f t="shared" ref="F12:G12" si="0">SUM(F8:F11)</f>
        <v>36034</v>
      </c>
      <c r="G12" s="12">
        <f t="shared" si="0"/>
        <v>36035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honeticPr fontId="15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'区对下转移支付绩效目标表09-2'!Print_Titles</vt:lpstr>
      <vt:lpstr>'区对下转移支付预算表09-1'!Print_Titles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2025-03-25T11:59:28Z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