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D:\会计文件\工作\预算\预算2025\2025年学校预算公开附件\五华区2025年预算公开附件\"/>
    </mc:Choice>
  </mc:AlternateContent>
  <xr:revisionPtr revIDLastSave="0" documentId="13_ncr:1_{E8E719C2-F13E-49B3-B632-B6C5CC4DAB0E}" xr6:coauthVersionLast="47" xr6:coauthVersionMax="47" xr10:uidLastSave="{00000000-0000-0000-0000-000000000000}"/>
  <bookViews>
    <workbookView xWindow="-120" yWindow="-120" windowWidth="29040" windowHeight="15720" tabRatio="894" firstSheet="8" activeTab="14" xr2:uid="{00000000-000D-0000-FFFF-FFFF00000000}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'区对下转移支付绩效目标表09-2'!$A:$A,'区对下转移支付绩效目标表09-2'!$1:$1</definedName>
    <definedName name="_xlnm.Print_Titles" localSheetId="12">'区对下转移支付预算表09-1'!$A:$A,'区对下转移支付预算表09-1'!$1:$1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'一般公共预算“三公”经费支出预算表03'!$A:$A,'一般公共预算“三公”经费支出预算表03'!$1:$1</definedName>
    <definedName name="_xlnm.Print_Titles" localSheetId="4">'一般公共预算支出预算表02-2'!$A:$A,'一般公共预算支出预算表02-2'!$1:$5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4" l="1"/>
  <c r="A4" i="8"/>
  <c r="M37" i="7"/>
  <c r="F20" i="17"/>
  <c r="G20" i="17"/>
  <c r="E20" i="17"/>
  <c r="G6" i="17"/>
  <c r="F6" i="17"/>
  <c r="E6" i="17"/>
  <c r="A4" i="17"/>
  <c r="A3" i="17"/>
  <c r="A4" i="16"/>
  <c r="A3" i="16"/>
  <c r="A4" i="15"/>
  <c r="A3" i="15"/>
  <c r="A4" i="14"/>
  <c r="A4" i="13"/>
  <c r="A3" i="13"/>
  <c r="A4" i="12"/>
  <c r="A3" i="12"/>
  <c r="A4" i="11"/>
  <c r="A3" i="11"/>
  <c r="A4" i="10"/>
  <c r="A3" i="10"/>
  <c r="A4" i="9"/>
  <c r="A3" i="9"/>
  <c r="K12" i="8"/>
  <c r="J12" i="8"/>
  <c r="I12" i="8"/>
  <c r="I11" i="8"/>
  <c r="I10" i="8"/>
  <c r="A3" i="8"/>
  <c r="J37" i="7"/>
  <c r="I37" i="7"/>
  <c r="A4" i="7"/>
  <c r="A3" i="7"/>
  <c r="A4" i="6"/>
  <c r="A3" i="6"/>
  <c r="G22" i="5"/>
  <c r="F22" i="5"/>
  <c r="E22" i="5"/>
  <c r="D22" i="5"/>
  <c r="C22" i="5"/>
  <c r="A4" i="5"/>
  <c r="A3" i="5"/>
  <c r="D35" i="4"/>
  <c r="B35" i="4"/>
  <c r="A4" i="4"/>
  <c r="A3" i="4"/>
  <c r="F23" i="3"/>
  <c r="E23" i="3"/>
  <c r="D23" i="3"/>
  <c r="C23" i="3"/>
  <c r="C21" i="3"/>
  <c r="C20" i="3"/>
  <c r="C19" i="3"/>
  <c r="C18" i="3"/>
  <c r="C17" i="3"/>
  <c r="C16" i="3"/>
  <c r="C15" i="3"/>
  <c r="C14" i="3"/>
  <c r="C13" i="3"/>
  <c r="C12" i="3"/>
  <c r="C11" i="3"/>
  <c r="D10" i="3"/>
  <c r="C10" i="3"/>
  <c r="D9" i="3"/>
  <c r="C9" i="3"/>
  <c r="D8" i="3"/>
  <c r="C8" i="3"/>
  <c r="A4" i="3"/>
  <c r="A3" i="3"/>
  <c r="E11" i="2"/>
  <c r="D11" i="2"/>
  <c r="C11" i="2"/>
  <c r="A4" i="2"/>
  <c r="A3" i="2"/>
  <c r="D37" i="1"/>
  <c r="B37" i="1"/>
  <c r="D33" i="1"/>
  <c r="A4" i="1"/>
  <c r="A3" i="1"/>
</calcChain>
</file>

<file path=xl/sharedStrings.xml><?xml version="1.0" encoding="utf-8"?>
<sst xmlns="http://schemas.openxmlformats.org/spreadsheetml/2006/main" count="832" uniqueCount="373">
  <si>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</si>
  <si>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</si>
  <si>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</si>
  <si>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</si>
  <si>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</si>
  <si>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</si>
  <si>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</si>
  <si>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</si>
  <si>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</si>
  <si>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</si>
  <si>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</si>
  <si>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</si>
  <si>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</si>
  <si>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</si>
  <si>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</si>
  <si>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</si>
  <si>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</si>
  <si>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</si>
  <si>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</si>
  <si>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</si>
  <si>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</si>
  <si>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</si>
  <si>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</si>
  <si>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</si>
  <si>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</si>
  <si>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</si>
  <si>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</si>
  <si>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</si>
  <si>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</si>
  <si>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</si>
  <si>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</si>
  <si>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</si>
  <si>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</si>
  <si>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</si>
  <si>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</si>
  <si>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</si>
  <si>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</si>
  <si>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</si>
  <si>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</si>
  <si>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</si>
  <si>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</si>
  <si>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</si>
  <si>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</si>
  <si>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</si>
  <si>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</si>
  <si>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</si>
  <si>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</si>
  <si>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</si>
  <si>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</si>
  <si>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</si>
  <si>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</si>
  <si>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</si>
  <si>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</si>
  <si>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</si>
  <si>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</si>
  <si>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</si>
  <si>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</si>
  <si>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</si>
  <si>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</si>
  <si>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</si>
  <si>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</si>
  <si>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</si>
  <si>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</si>
  <si>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</si>
  <si>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</si>
  <si>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</si>
  <si>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</si>
  <si>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</si>
  <si>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</si>
  <si>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昆明市五华区青少年宫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</si>
  <si>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</si>
  <si>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</si>
  <si>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</si>
  <si>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</si>
  <si>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</si>
  <si>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</si>
  <si>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</si>
  <si>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</si>
  <si>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</si>
  <si>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</si>
  <si>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</si>
  <si>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</si>
  <si>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</si>
  <si>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</si>
  <si>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</si>
  <si>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</si>
  <si>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</si>
  <si>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</si>
  <si>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</si>
  <si>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</si>
  <si>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</si>
  <si>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</si>
  <si>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</si>
  <si>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</si>
  <si>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</si>
  <si>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</si>
  <si>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207</t>
  </si>
  <si>
    <t>文化旅游体育与传媒支出</t>
  </si>
  <si>
    <t>20799</t>
  </si>
  <si>
    <t>其他文化旅游体育与传媒支出</t>
  </si>
  <si>
    <t>2079999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</si>
  <si>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</si>
  <si>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</si>
  <si>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</si>
  <si>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</si>
  <si>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</si>
  <si>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</si>
  <si>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</si>
  <si>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</si>
  <si>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</si>
  <si>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</si>
  <si>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</si>
  <si>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</si>
  <si>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</si>
  <si>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</si>
  <si>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</si>
  <si>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</si>
  <si>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</si>
  <si>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</si>
  <si>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</si>
  <si>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</si>
  <si>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</si>
  <si>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</si>
  <si>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</si>
  <si>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</si>
  <si>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</si>
  <si>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</si>
  <si>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</si>
  <si>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</si>
  <si>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</si>
  <si>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</si>
  <si>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</si>
  <si>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</si>
  <si>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</si>
  <si>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</si>
  <si>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</si>
  <si>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</si>
  <si>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</si>
  <si>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</si>
  <si>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</si>
  <si>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</si>
  <si>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</si>
  <si>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</si>
  <si>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</si>
  <si>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</si>
  <si>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</si>
  <si>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</si>
  <si>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</si>
  <si>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</si>
  <si>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</si>
  <si>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</si>
  <si>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</si>
  <si>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</si>
  <si>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</si>
  <si>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</si>
  <si>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</si>
  <si>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</si>
  <si>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</si>
  <si>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</si>
  <si>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</si>
  <si>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</si>
  <si>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</si>
  <si>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</si>
  <si>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</si>
  <si>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</si>
  <si>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</si>
  <si>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</si>
  <si>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</si>
  <si>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</si>
  <si>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备注：昆明市五华区青少年宫无一般公共预算"三公"经费支出预算。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</si>
  <si>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</si>
  <si>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</si>
  <si>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</si>
  <si>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</si>
  <si>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</si>
  <si>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</si>
  <si>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</si>
  <si>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</si>
  <si>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</si>
  <si>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</si>
  <si>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</si>
  <si>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</si>
  <si>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</si>
  <si>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</si>
  <si>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</si>
  <si>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</si>
  <si>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</si>
  <si>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</si>
  <si>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</si>
  <si>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昆明市五华区教育体育局</t>
  </si>
  <si>
    <t>530102210000000002039</t>
  </si>
  <si>
    <t>事业基本工资</t>
  </si>
  <si>
    <t>30101</t>
  </si>
  <si>
    <t>基本工资</t>
  </si>
  <si>
    <t>事业津贴补贴</t>
  </si>
  <si>
    <t>30102</t>
  </si>
  <si>
    <t>津贴补贴</t>
  </si>
  <si>
    <t>事业年终一次性奖金</t>
  </si>
  <si>
    <t>30103</t>
  </si>
  <si>
    <t>奖金</t>
  </si>
  <si>
    <t>基础性绩效</t>
  </si>
  <si>
    <t>30107</t>
  </si>
  <si>
    <t>绩效工资</t>
  </si>
  <si>
    <t>奖励性绩效</t>
  </si>
  <si>
    <t>530102231100001442475</t>
  </si>
  <si>
    <t>事业政府综合考核工作目标奖</t>
  </si>
  <si>
    <t>绩效考核奖励2017提高部分</t>
  </si>
  <si>
    <t>绩效工资2017提高部分</t>
  </si>
  <si>
    <t>530102210000000002040</t>
  </si>
  <si>
    <t>对机关事业单位养老保险补助</t>
  </si>
  <si>
    <t>30108</t>
  </si>
  <si>
    <t>机关事业单位基本养老保险缴费</t>
  </si>
  <si>
    <t>事业职工基本医疗保险缴费</t>
  </si>
  <si>
    <t>30110</t>
  </si>
  <si>
    <t>职工基本医疗保险缴费</t>
  </si>
  <si>
    <t>事业失业保险缴费</t>
  </si>
  <si>
    <t>30112</t>
  </si>
  <si>
    <t>其他社会保障缴费</t>
  </si>
  <si>
    <t>事业人员工伤保险</t>
  </si>
  <si>
    <t>5301022100000000002041</t>
  </si>
  <si>
    <t>30113</t>
  </si>
  <si>
    <t>530102210000000002048</t>
  </si>
  <si>
    <t>办公费</t>
  </si>
  <si>
    <t>30201</t>
  </si>
  <si>
    <t>饮用水费</t>
  </si>
  <si>
    <t>30205</t>
  </si>
  <si>
    <t>水费</t>
  </si>
  <si>
    <t>水费（自来水）</t>
  </si>
  <si>
    <t>电费</t>
  </si>
  <si>
    <t>30206</t>
  </si>
  <si>
    <t>邮电费</t>
  </si>
  <si>
    <t>30207</t>
  </si>
  <si>
    <t>差旅费</t>
  </si>
  <si>
    <t>30211</t>
  </si>
  <si>
    <t>维修（护）费</t>
  </si>
  <si>
    <t>30213</t>
  </si>
  <si>
    <t>培训费</t>
  </si>
  <si>
    <t>30216</t>
  </si>
  <si>
    <t>教育部门福利费</t>
  </si>
  <si>
    <t>30229</t>
  </si>
  <si>
    <t>福利费</t>
  </si>
  <si>
    <t>事业退休公用经费</t>
  </si>
  <si>
    <t>30299</t>
  </si>
  <si>
    <t>其他商品和服务支出</t>
  </si>
  <si>
    <t>530102231100001454164</t>
  </si>
  <si>
    <t>离退休人员福利费</t>
  </si>
  <si>
    <t>530102210000000002045</t>
  </si>
  <si>
    <t>工会经费（事业）</t>
  </si>
  <si>
    <t>30228</t>
  </si>
  <si>
    <t>工会经费</t>
  </si>
  <si>
    <t>530102231100001282605</t>
  </si>
  <si>
    <t>事业退休人员生活补助</t>
  </si>
  <si>
    <t>30305</t>
  </si>
  <si>
    <t>生活补助</t>
  </si>
  <si>
    <t>530102241100002249990</t>
  </si>
  <si>
    <t>合同制教师工资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</si>
  <si>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</si>
  <si>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</si>
  <si>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</si>
  <si>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</si>
  <si>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</si>
  <si>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</si>
  <si>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</si>
  <si>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</si>
  <si>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</si>
  <si>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其他公用支出</t>
  </si>
  <si>
    <t>530102210000000002047</t>
  </si>
  <si>
    <t>残疾人保障资金</t>
  </si>
  <si>
    <t>党建经费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</si>
  <si>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</si>
  <si>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</si>
  <si>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</si>
  <si>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</si>
  <si>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</si>
  <si>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</si>
  <si>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</si>
  <si>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</si>
  <si>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</si>
  <si>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</si>
  <si>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</si>
  <si>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>产出指标</t>
  </si>
  <si>
    <t>数量指标</t>
  </si>
  <si>
    <t xml:space="preserve">工资福利发放事业人数 </t>
  </si>
  <si>
    <t>=</t>
  </si>
  <si>
    <t>人</t>
  </si>
  <si>
    <t>定量指标</t>
  </si>
  <si>
    <t>反映部门（单位）实际发放事业编制人员数量。工资福利包括：事业人员工资、社会保险、住房公积金、职业年金等。</t>
  </si>
  <si>
    <t>效益指标</t>
  </si>
  <si>
    <t>社会效益</t>
  </si>
  <si>
    <t>部门运转</t>
  </si>
  <si>
    <t>正常运转</t>
  </si>
  <si>
    <t>定性指标</t>
  </si>
  <si>
    <t>反映部门（单位）运转情况。</t>
  </si>
  <si>
    <t>满意度指标</t>
  </si>
  <si>
    <t>服务对象满意度</t>
  </si>
  <si>
    <t>社会公众满意度</t>
  </si>
  <si>
    <t>&gt;=</t>
  </si>
  <si>
    <t>90</t>
  </si>
  <si>
    <t>%</t>
  </si>
  <si>
    <t>反映社会公众对部门（单位）履职情况的满意程度。</t>
  </si>
  <si>
    <t>单位人员满意度</t>
  </si>
  <si>
    <t>反映部门（单位）人员对工资福利发放的满意程度。</t>
  </si>
  <si>
    <t>公用经费保障人数</t>
  </si>
  <si>
    <t>125</t>
  </si>
  <si>
    <t>反映公用经费保障部门（单位）正常运转的在职人数情况。在职人数主要指办公、会议、培训、差旅、水费、电费等公用经费中服务保障的人数。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</si>
  <si>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</si>
  <si>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</si>
  <si>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</si>
  <si>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</t>
  </si>
  <si>
    <t>反映部门（单位）人员对公用经费保障的满意程度。</t>
  </si>
  <si>
    <t xml:space="preserve">                                   </t>
  </si>
  <si>
    <t>预算06表</t>
  </si>
  <si>
    <t>政府性基金预算支出预算表</t>
  </si>
  <si>
    <t>单位名称：昆明市发展和改革委员会</t>
  </si>
  <si>
    <t>政府性基金预算支出</t>
  </si>
  <si>
    <t xml:space="preserve">备注：昆明市五华区青少年宫无政府性基金预算支出预算。			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</si>
  <si>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</si>
  <si>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</si>
  <si>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</si>
  <si>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</si>
  <si>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</si>
  <si>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</si>
  <si>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</si>
  <si>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</si>
  <si>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</si>
  <si>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</si>
  <si>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</si>
  <si>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</si>
  <si>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备注：昆明市五华区青少年宫无政府采购预算。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</si>
  <si>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</si>
  <si>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</si>
  <si>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</si>
  <si>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</si>
  <si>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</si>
  <si>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</si>
  <si>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</si>
  <si>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 xml:space="preserve">备注：昆明市五华区青少年宫无政府购买服务预算。			</t>
  </si>
  <si>
    <t>预算09-1表</t>
  </si>
  <si>
    <t>单位名称（项目）</t>
  </si>
  <si>
    <t>地区</t>
  </si>
  <si>
    <t>备注：昆明市五华区青少年宫无区对下转移支付预算。</t>
  </si>
  <si>
    <t>预算09-2表</t>
  </si>
  <si>
    <t>备注：昆明市五华区青少年宫无区对下转移支付绩效目标。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</si>
  <si>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</si>
  <si>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</si>
  <si>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</si>
  <si>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</si>
  <si>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</si>
  <si>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</si>
  <si>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</si>
  <si>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</si>
  <si>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备注：昆明市五华区青少年宫无新增资产配置。</t>
  </si>
  <si>
    <t>预算11表</t>
  </si>
  <si>
    <t>上级补助</t>
  </si>
  <si>
    <t>备注：昆明市五华区青少年宫无上级补助项目支出</t>
  </si>
  <si>
    <t>预算12表</t>
  </si>
  <si>
    <t>项目级次</t>
  </si>
  <si>
    <t>216 其他公用支出</t>
  </si>
  <si>
    <t>1112 事业人员支出工资</t>
  </si>
  <si>
    <t>事业人员工资支出</t>
  </si>
  <si>
    <t>112 社会保障缴费</t>
  </si>
  <si>
    <t>社会保障缴费</t>
  </si>
  <si>
    <t>113 住房公积金</t>
  </si>
  <si>
    <t>215 工会经费</t>
  </si>
  <si>
    <t>一般公用经费</t>
  </si>
  <si>
    <t>114 对个人和家庭的补助</t>
  </si>
  <si>
    <t>离退休人员支出</t>
  </si>
  <si>
    <t>事业人员绩效奖励</t>
  </si>
  <si>
    <t>离退休及特殊人员福利费</t>
  </si>
  <si>
    <t>116 其他人员支出</t>
  </si>
  <si>
    <t>其他人员支出</t>
  </si>
  <si>
    <t/>
  </si>
  <si>
    <t>本级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</si>
</sst>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8" formatCode="yyyy\-mm\-dd"/>
    <numFmt numFmtId="179" formatCode="yyyy\-mm\-dd\ hh:mm:ss"/>
    <numFmt numFmtId="180" formatCode="#,##0;\-#,##0;;@"/>
    <numFmt numFmtId="181" formatCode="#,##0.00;\-#,##0.00;;@"/>
    <numFmt numFmtId="182" formatCode="hh:mm:ss"/>
    <numFmt numFmtId="183" formatCode="#,##0.00_ "/>
  </numFmts>
  <fonts count="2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family val="2"/>
    </font>
    <font>
      <b/>
      <sz val="23.95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color indexed="8"/>
      <name val="宋体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  <scheme val="minor"/>
    </font>
    <font>
      <b/>
      <sz val="18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9">
    <xf numFmtId="0" fontId="0" fillId="0" borderId="0"/>
    <xf numFmtId="178" fontId="23" fillId="0" borderId="7">
      <alignment horizontal="right" vertical="center"/>
    </xf>
    <xf numFmtId="179" fontId="23" fillId="0" borderId="7">
      <alignment horizontal="right" vertical="center"/>
    </xf>
    <xf numFmtId="180" fontId="23" fillId="0" borderId="7">
      <alignment horizontal="right" vertical="center"/>
    </xf>
    <xf numFmtId="181" fontId="23" fillId="0" borderId="7">
      <alignment horizontal="right" vertical="center"/>
    </xf>
    <xf numFmtId="181" fontId="23" fillId="0" borderId="7">
      <alignment horizontal="right" vertical="center"/>
    </xf>
    <xf numFmtId="10" fontId="23" fillId="0" borderId="7">
      <alignment horizontal="right" vertical="center"/>
    </xf>
    <xf numFmtId="49" fontId="23" fillId="0" borderId="7">
      <alignment horizontal="left" vertical="center" wrapText="1"/>
    </xf>
    <xf numFmtId="182" fontId="23" fillId="0" borderId="7">
      <alignment horizontal="right" vertical="center"/>
    </xf>
  </cellStyleXfs>
  <cellXfs count="246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4" applyNumberFormat="1" applyFont="1">
      <alignment horizontal="right" vertical="center"/>
    </xf>
    <xf numFmtId="0" fontId="6" fillId="0" borderId="0" xfId="0" applyFont="1" applyProtection="1">
      <protection locked="0"/>
    </xf>
    <xf numFmtId="0" fontId="6" fillId="0" borderId="0" xfId="0" applyFont="1"/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8" fillId="0" borderId="0" xfId="0" applyFont="1"/>
    <xf numFmtId="0" fontId="2" fillId="2" borderId="0" xfId="0" applyFont="1" applyFill="1" applyAlignment="1" applyProtection="1">
      <alignment horizontal="righ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81" fontId="5" fillId="0" borderId="7" xfId="0" applyNumberFormat="1" applyFont="1" applyBorder="1" applyAlignment="1">
      <alignment horizontal="right" vertical="center"/>
    </xf>
    <xf numFmtId="0" fontId="1" fillId="0" borderId="0" xfId="0" applyFont="1" applyAlignment="1">
      <alignment wrapText="1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 applyProtection="1">
      <alignment vertical="top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180" fontId="5" fillId="0" borderId="7" xfId="3" applyFont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10" fillId="0" borderId="0" xfId="0" applyFont="1" applyAlignment="1" applyProtection="1">
      <alignment horizontal="right"/>
      <protection locked="0"/>
    </xf>
    <xf numFmtId="49" fontId="10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top"/>
    </xf>
    <xf numFmtId="0" fontId="13" fillId="0" borderId="7" xfId="0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0" fontId="14" fillId="2" borderId="7" xfId="0" applyFont="1" applyFill="1" applyBorder="1" applyAlignment="1" applyProtection="1">
      <alignment horizontal="left" vertical="center"/>
      <protection locked="0"/>
    </xf>
    <xf numFmtId="0" fontId="14" fillId="2" borderId="7" xfId="0" applyFont="1" applyFill="1" applyBorder="1" applyAlignment="1" applyProtection="1">
      <alignment horizontal="left" vertical="center" wrapText="1"/>
      <protection locked="0"/>
    </xf>
    <xf numFmtId="4" fontId="1" fillId="0" borderId="7" xfId="0" applyNumberFormat="1" applyFont="1" applyBorder="1" applyAlignment="1">
      <alignment horizontal="right" vertical="center"/>
    </xf>
    <xf numFmtId="4" fontId="14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left" vertical="center"/>
      <protection locked="0"/>
    </xf>
    <xf numFmtId="49" fontId="13" fillId="0" borderId="7" xfId="0" applyNumberFormat="1" applyFont="1" applyBorder="1" applyAlignment="1" applyProtection="1">
      <alignment horizontal="center" vertical="center"/>
      <protection locked="0"/>
    </xf>
    <xf numFmtId="181" fontId="16" fillId="0" borderId="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 wrapText="1"/>
    </xf>
    <xf numFmtId="0" fontId="18" fillId="0" borderId="0" xfId="0" applyFont="1" applyAlignment="1">
      <alignment horizontal="left"/>
    </xf>
    <xf numFmtId="49" fontId="4" fillId="0" borderId="7" xfId="0" applyNumberFormat="1" applyFont="1" applyBorder="1" applyAlignment="1">
      <alignment horizontal="center" vertical="center"/>
    </xf>
    <xf numFmtId="0" fontId="14" fillId="2" borderId="7" xfId="0" applyFont="1" applyFill="1" applyBorder="1" applyAlignment="1">
      <alignment horizontal="left" vertical="center" wrapText="1"/>
    </xf>
    <xf numFmtId="4" fontId="14" fillId="0" borderId="7" xfId="0" applyNumberFormat="1" applyFont="1" applyBorder="1" applyAlignment="1">
      <alignment horizontal="right" vertical="center"/>
    </xf>
    <xf numFmtId="0" fontId="14" fillId="2" borderId="7" xfId="0" applyFont="1" applyFill="1" applyBorder="1" applyAlignment="1">
      <alignment horizontal="left" vertical="center" wrapText="1" indent="1"/>
    </xf>
    <xf numFmtId="0" fontId="14" fillId="2" borderId="7" xfId="0" applyFont="1" applyFill="1" applyBorder="1" applyAlignment="1">
      <alignment horizontal="left" vertical="center" wrapText="1" indent="2"/>
    </xf>
    <xf numFmtId="4" fontId="14" fillId="0" borderId="1" xfId="0" applyNumberFormat="1" applyFont="1" applyBorder="1" applyAlignment="1">
      <alignment horizontal="right" vertical="center"/>
    </xf>
    <xf numFmtId="4" fontId="14" fillId="2" borderId="1" xfId="0" applyNumberFormat="1" applyFont="1" applyFill="1" applyBorder="1" applyAlignment="1" applyProtection="1">
      <alignment horizontal="right" vertical="center"/>
      <protection locked="0"/>
    </xf>
    <xf numFmtId="183" fontId="0" fillId="0" borderId="8" xfId="0" applyNumberFormat="1" applyBorder="1"/>
    <xf numFmtId="0" fontId="19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 applyProtection="1">
      <alignment horizontal="center" vertical="center" wrapText="1"/>
      <protection locked="0"/>
    </xf>
    <xf numFmtId="181" fontId="21" fillId="0" borderId="7" xfId="0" applyNumberFormat="1" applyFont="1" applyBorder="1" applyAlignment="1">
      <alignment horizontal="right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4" fontId="2" fillId="2" borderId="7" xfId="0" applyNumberFormat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4" fontId="14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4" fontId="22" fillId="0" borderId="7" xfId="0" applyNumberFormat="1" applyFont="1" applyBorder="1" applyAlignment="1">
      <alignment horizontal="right" vertical="center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6" fillId="2" borderId="0" xfId="0" applyFont="1" applyFill="1" applyAlignment="1">
      <alignment horizontal="left" vertical="center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12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6" xfId="0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Protection="1">
      <protection locked="0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49" fontId="12" fillId="0" borderId="1" xfId="0" applyNumberFormat="1" applyFont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left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81" fontId="5" fillId="0" borderId="0" xfId="0" applyNumberFormat="1" applyFont="1" applyAlignment="1">
      <alignment horizontal="left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2" borderId="0" xfId="0" applyFont="1" applyFill="1" applyAlignment="1" applyProtection="1">
      <alignment horizontal="right"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>
      <alignment vertical="top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left" vertical="center"/>
    </xf>
    <xf numFmtId="0" fontId="26" fillId="0" borderId="2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>
      <alignment horizontal="center" wrapText="1"/>
    </xf>
    <xf numFmtId="0" fontId="0" fillId="0" borderId="0" xfId="0" applyAlignment="1"/>
  </cellXfs>
  <cellStyles count="9">
    <cellStyle name="DateStyle" xfId="1" xr:uid="{00000000-0005-0000-0000-000031000000}"/>
    <cellStyle name="DateTimeStyle" xfId="2" xr:uid="{00000000-0005-0000-0000-000032000000}"/>
    <cellStyle name="IntegralNumberStyle" xfId="3" xr:uid="{00000000-0005-0000-0000-000033000000}"/>
    <cellStyle name="MoneyStyle" xfId="4" xr:uid="{00000000-0005-0000-0000-000034000000}"/>
    <cellStyle name="NumberStyle" xfId="5" xr:uid="{00000000-0005-0000-0000-000035000000}"/>
    <cellStyle name="PercentStyle" xfId="6" xr:uid="{00000000-0005-0000-0000-000036000000}"/>
    <cellStyle name="TextStyle" xfId="7" xr:uid="{00000000-0005-0000-0000-000037000000}"/>
    <cellStyle name="TimeStyle" xfId="8" xr:uid="{00000000-0005-0000-0000-000038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 pane="bottomLeft" activeCell="A26" sqref="A26"/>
    </sheetView>
  </sheetViews>
  <sheetFormatPr defaultColWidth="8.625" defaultRowHeight="12.75" customHeight="1"/>
  <cols>
    <col min="1" max="4" width="41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2"/>
      <c r="B2" s="22"/>
      <c r="C2" s="22"/>
      <c r="D2" s="32" t="s">
        <v>0</v>
      </c>
    </row>
    <row r="3" spans="1:4" ht="41.25" customHeight="1">
      <c r="A3" s="107" t="str">
        <f>"2025"&amp;"年部门财务收支预算总表"</f>
        <v>2025年部门财务收支预算总表</v>
      </c>
      <c r="B3" s="108"/>
      <c r="C3" s="108"/>
      <c r="D3" s="108"/>
    </row>
    <row r="4" spans="1:4" ht="17.25" customHeight="1">
      <c r="A4" s="109" t="str">
        <f>"单位名称："&amp;"昆明市五华区青少年宫"</f>
        <v>单位名称：昆明市五华区青少年宫</v>
      </c>
      <c r="B4" s="110"/>
      <c r="D4" s="75" t="s">
        <v>1</v>
      </c>
    </row>
    <row r="5" spans="1:4" ht="23.25" customHeight="1">
      <c r="A5" s="111" t="s">
        <v>2</v>
      </c>
      <c r="B5" s="112"/>
      <c r="C5" s="111" t="s">
        <v>3</v>
      </c>
      <c r="D5" s="112"/>
    </row>
    <row r="6" spans="1:4" ht="24" customHeight="1">
      <c r="A6" s="93" t="s">
        <v>4</v>
      </c>
      <c r="B6" s="93" t="s">
        <v>5</v>
      </c>
      <c r="C6" s="93" t="s">
        <v>6</v>
      </c>
      <c r="D6" s="93" t="s">
        <v>5</v>
      </c>
    </row>
    <row r="7" spans="1:4" ht="17.25" customHeight="1">
      <c r="A7" s="94" t="s">
        <v>7</v>
      </c>
      <c r="B7" s="104">
        <v>2945819</v>
      </c>
      <c r="C7" s="94" t="s">
        <v>8</v>
      </c>
      <c r="D7" s="44"/>
    </row>
    <row r="8" spans="1:4" ht="17.25" customHeight="1">
      <c r="A8" s="94" t="s">
        <v>9</v>
      </c>
      <c r="B8" s="44"/>
      <c r="C8" s="94" t="s">
        <v>10</v>
      </c>
      <c r="D8" s="44"/>
    </row>
    <row r="9" spans="1:4" ht="17.25" customHeight="1">
      <c r="A9" s="94" t="s">
        <v>11</v>
      </c>
      <c r="B9" s="44"/>
      <c r="C9" s="105" t="s">
        <v>12</v>
      </c>
      <c r="D9" s="44"/>
    </row>
    <row r="10" spans="1:4" ht="17.25" customHeight="1">
      <c r="A10" s="94" t="s">
        <v>13</v>
      </c>
      <c r="B10" s="44"/>
      <c r="C10" s="105" t="s">
        <v>14</v>
      </c>
      <c r="D10" s="44"/>
    </row>
    <row r="11" spans="1:4" ht="17.25" customHeight="1">
      <c r="A11" s="94" t="s">
        <v>15</v>
      </c>
      <c r="B11" s="44"/>
      <c r="C11" s="105" t="s">
        <v>16</v>
      </c>
      <c r="D11" s="44"/>
    </row>
    <row r="12" spans="1:4" ht="17.25" customHeight="1">
      <c r="A12" s="94" t="s">
        <v>17</v>
      </c>
      <c r="B12" s="44"/>
      <c r="C12" s="105" t="s">
        <v>18</v>
      </c>
      <c r="D12" s="44"/>
    </row>
    <row r="13" spans="1:4" ht="17.25" customHeight="1">
      <c r="A13" s="94" t="s">
        <v>19</v>
      </c>
      <c r="B13" s="44"/>
      <c r="C13" s="17" t="s">
        <v>20</v>
      </c>
      <c r="D13" s="104">
        <v>1982784</v>
      </c>
    </row>
    <row r="14" spans="1:4" ht="17.25" customHeight="1">
      <c r="A14" s="94" t="s">
        <v>21</v>
      </c>
      <c r="B14" s="44"/>
      <c r="C14" s="17" t="s">
        <v>22</v>
      </c>
      <c r="D14" s="104">
        <v>540330</v>
      </c>
    </row>
    <row r="15" spans="1:4" ht="17.25" customHeight="1">
      <c r="A15" s="94" t="s">
        <v>23</v>
      </c>
      <c r="B15" s="44"/>
      <c r="C15" s="17" t="s">
        <v>24</v>
      </c>
      <c r="D15" s="104">
        <v>227873</v>
      </c>
    </row>
    <row r="16" spans="1:4" ht="17.25" customHeight="1">
      <c r="A16" s="94" t="s">
        <v>25</v>
      </c>
      <c r="B16" s="44"/>
      <c r="C16" s="17" t="s">
        <v>26</v>
      </c>
      <c r="D16" s="44"/>
    </row>
    <row r="17" spans="1:4" ht="17.25" customHeight="1">
      <c r="A17" s="95"/>
      <c r="B17" s="44"/>
      <c r="C17" s="17" t="s">
        <v>27</v>
      </c>
      <c r="D17" s="44"/>
    </row>
    <row r="18" spans="1:4" ht="17.25" customHeight="1">
      <c r="A18" s="96"/>
      <c r="B18" s="44"/>
      <c r="C18" s="17" t="s">
        <v>28</v>
      </c>
      <c r="D18" s="44"/>
    </row>
    <row r="19" spans="1:4" ht="17.25" customHeight="1">
      <c r="A19" s="96"/>
      <c r="B19" s="44"/>
      <c r="C19" s="17" t="s">
        <v>29</v>
      </c>
      <c r="D19" s="44"/>
    </row>
    <row r="20" spans="1:4" ht="17.25" customHeight="1">
      <c r="A20" s="96"/>
      <c r="B20" s="44"/>
      <c r="C20" s="17" t="s">
        <v>30</v>
      </c>
      <c r="D20" s="44"/>
    </row>
    <row r="21" spans="1:4" ht="17.25" customHeight="1">
      <c r="A21" s="96"/>
      <c r="B21" s="44"/>
      <c r="C21" s="17" t="s">
        <v>31</v>
      </c>
      <c r="D21" s="44"/>
    </row>
    <row r="22" spans="1:4" ht="17.25" customHeight="1">
      <c r="A22" s="96"/>
      <c r="B22" s="44"/>
      <c r="C22" s="17" t="s">
        <v>32</v>
      </c>
      <c r="D22" s="44"/>
    </row>
    <row r="23" spans="1:4" ht="17.25" customHeight="1">
      <c r="A23" s="96"/>
      <c r="B23" s="44"/>
      <c r="C23" s="17" t="s">
        <v>33</v>
      </c>
      <c r="D23" s="44"/>
    </row>
    <row r="24" spans="1:4" ht="17.25" customHeight="1">
      <c r="A24" s="96"/>
      <c r="B24" s="44"/>
      <c r="C24" s="17" t="s">
        <v>34</v>
      </c>
      <c r="D24" s="44"/>
    </row>
    <row r="25" spans="1:4" ht="17.25" customHeight="1">
      <c r="A25" s="96"/>
      <c r="B25" s="44"/>
      <c r="C25" s="17" t="s">
        <v>35</v>
      </c>
      <c r="D25" s="87">
        <v>194832</v>
      </c>
    </row>
    <row r="26" spans="1:4" ht="17.25" customHeight="1">
      <c r="A26" s="96"/>
      <c r="B26" s="44"/>
      <c r="C26" s="17" t="s">
        <v>36</v>
      </c>
      <c r="D26" s="44"/>
    </row>
    <row r="27" spans="1:4" ht="17.25" customHeight="1">
      <c r="A27" s="96"/>
      <c r="B27" s="44"/>
      <c r="C27" s="95" t="s">
        <v>37</v>
      </c>
      <c r="D27" s="44"/>
    </row>
    <row r="28" spans="1:4" ht="17.25" customHeight="1">
      <c r="A28" s="96"/>
      <c r="B28" s="44"/>
      <c r="C28" s="17" t="s">
        <v>38</v>
      </c>
      <c r="D28" s="44"/>
    </row>
    <row r="29" spans="1:4" ht="16.5" customHeight="1">
      <c r="A29" s="96"/>
      <c r="B29" s="44"/>
      <c r="C29" s="17" t="s">
        <v>39</v>
      </c>
      <c r="D29" s="44"/>
    </row>
    <row r="30" spans="1:4" ht="16.5" customHeight="1">
      <c r="A30" s="96"/>
      <c r="B30" s="44"/>
      <c r="C30" s="95" t="s">
        <v>40</v>
      </c>
      <c r="D30" s="44"/>
    </row>
    <row r="31" spans="1:4" ht="17.25" customHeight="1">
      <c r="A31" s="96"/>
      <c r="B31" s="44"/>
      <c r="C31" s="95" t="s">
        <v>41</v>
      </c>
      <c r="D31" s="44"/>
    </row>
    <row r="32" spans="1:4" ht="17.25" customHeight="1">
      <c r="A32" s="96"/>
      <c r="B32" s="44"/>
      <c r="C32" s="17" t="s">
        <v>42</v>
      </c>
      <c r="D32" s="44"/>
    </row>
    <row r="33" spans="1:4" ht="16.5" customHeight="1">
      <c r="A33" s="96" t="s">
        <v>43</v>
      </c>
      <c r="B33" s="106">
        <v>2945819</v>
      </c>
      <c r="C33" s="96" t="s">
        <v>44</v>
      </c>
      <c r="D33" s="44">
        <f>SUM(D13:D26)</f>
        <v>2945819</v>
      </c>
    </row>
    <row r="34" spans="1:4" ht="16.5" customHeight="1">
      <c r="A34" s="95" t="s">
        <v>45</v>
      </c>
      <c r="B34" s="44"/>
      <c r="C34" s="95" t="s">
        <v>46</v>
      </c>
      <c r="D34" s="44"/>
    </row>
    <row r="35" spans="1:4" ht="16.5" customHeight="1">
      <c r="A35" s="17" t="s">
        <v>47</v>
      </c>
      <c r="B35" s="44"/>
      <c r="C35" s="17" t="s">
        <v>47</v>
      </c>
      <c r="D35" s="44"/>
    </row>
    <row r="36" spans="1:4" ht="16.5" customHeight="1">
      <c r="A36" s="17" t="s">
        <v>48</v>
      </c>
      <c r="B36" s="44"/>
      <c r="C36" s="17" t="s">
        <v>49</v>
      </c>
      <c r="D36" s="44"/>
    </row>
    <row r="37" spans="1:4" ht="16.5" customHeight="1">
      <c r="A37" s="97" t="s">
        <v>50</v>
      </c>
      <c r="B37" s="44">
        <f>B33</f>
        <v>2945819</v>
      </c>
      <c r="C37" s="97" t="s">
        <v>51</v>
      </c>
      <c r="D37" s="44">
        <f>SUM(D33:D36)</f>
        <v>2945819</v>
      </c>
    </row>
  </sheetData>
  <mergeCells count="4">
    <mergeCell ref="A3:D3"/>
    <mergeCell ref="A4:B4"/>
    <mergeCell ref="A5:B5"/>
    <mergeCell ref="C5:D5"/>
  </mergeCells>
  <phoneticPr fontId="25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 pane="bottomLeft" activeCell="A12" sqref="A12"/>
    </sheetView>
  </sheetViews>
  <sheetFormatPr defaultColWidth="9.125" defaultRowHeight="14.25" customHeight="1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2" customHeight="1">
      <c r="A2" s="61">
        <v>1</v>
      </c>
      <c r="B2" s="62">
        <v>0</v>
      </c>
      <c r="C2" s="61">
        <v>1</v>
      </c>
      <c r="D2" s="63"/>
      <c r="E2" s="63"/>
      <c r="F2" s="60" t="s">
        <v>311</v>
      </c>
    </row>
    <row r="3" spans="1:6" ht="42" customHeight="1">
      <c r="A3" s="197" t="str">
        <f>"2025"&amp;"年部门政府性基金预算支出预算表"</f>
        <v>2025年部门政府性基金预算支出预算表</v>
      </c>
      <c r="B3" s="197" t="s">
        <v>312</v>
      </c>
      <c r="C3" s="198"/>
      <c r="D3" s="143"/>
      <c r="E3" s="143"/>
      <c r="F3" s="143"/>
    </row>
    <row r="4" spans="1:6" ht="13.5" customHeight="1">
      <c r="A4" s="167" t="str">
        <f>"单位名称："&amp;"昆明市五华区青少年宫"</f>
        <v>单位名称：昆明市五华区青少年宫</v>
      </c>
      <c r="B4" s="167" t="s">
        <v>313</v>
      </c>
      <c r="C4" s="199"/>
      <c r="D4" s="63"/>
      <c r="E4" s="63"/>
      <c r="F4" s="60" t="s">
        <v>1</v>
      </c>
    </row>
    <row r="5" spans="1:6" ht="19.5" customHeight="1">
      <c r="A5" s="151" t="s">
        <v>172</v>
      </c>
      <c r="B5" s="201" t="s">
        <v>71</v>
      </c>
      <c r="C5" s="151" t="s">
        <v>72</v>
      </c>
      <c r="D5" s="173" t="s">
        <v>314</v>
      </c>
      <c r="E5" s="147"/>
      <c r="F5" s="148"/>
    </row>
    <row r="6" spans="1:6" ht="18.75" customHeight="1">
      <c r="A6" s="183"/>
      <c r="B6" s="202"/>
      <c r="C6" s="183"/>
      <c r="D6" s="9" t="s">
        <v>55</v>
      </c>
      <c r="E6" s="8" t="s">
        <v>74</v>
      </c>
      <c r="F6" s="9" t="s">
        <v>75</v>
      </c>
    </row>
    <row r="7" spans="1:6" ht="18.75" customHeight="1">
      <c r="A7" s="34">
        <v>1</v>
      </c>
      <c r="B7" s="64" t="s">
        <v>82</v>
      </c>
      <c r="C7" s="34">
        <v>3</v>
      </c>
      <c r="D7" s="65">
        <v>4</v>
      </c>
      <c r="E7" s="65">
        <v>5</v>
      </c>
      <c r="F7" s="65">
        <v>6</v>
      </c>
    </row>
    <row r="8" spans="1:6" ht="21" customHeight="1">
      <c r="A8" s="12"/>
      <c r="B8" s="12"/>
      <c r="C8" s="12"/>
      <c r="D8" s="44"/>
      <c r="E8" s="44"/>
      <c r="F8" s="44"/>
    </row>
    <row r="9" spans="1:6" ht="21" customHeight="1">
      <c r="A9" s="12"/>
      <c r="B9" s="12"/>
      <c r="C9" s="12"/>
      <c r="D9" s="44"/>
      <c r="E9" s="44"/>
      <c r="F9" s="44"/>
    </row>
    <row r="10" spans="1:6" ht="18.75" customHeight="1">
      <c r="A10" s="115" t="s">
        <v>161</v>
      </c>
      <c r="B10" s="115" t="s">
        <v>161</v>
      </c>
      <c r="C10" s="200" t="s">
        <v>161</v>
      </c>
      <c r="D10" s="44"/>
      <c r="E10" s="44"/>
      <c r="F10" s="44"/>
    </row>
    <row r="12" spans="1:6" ht="14.25" customHeight="1">
      <c r="A12" s="31" t="s">
        <v>315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honeticPr fontId="25" type="noConversion"/>
  <printOptions horizontalCentered="1"/>
  <pageMargins left="0.37" right="0.37" top="0.56000000000000005" bottom="0.56000000000000005" header="0.48" footer="0.48"/>
  <pageSetup paperSize="9" scale="9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Right="0"/>
    <pageSetUpPr fitToPage="1"/>
  </sheetPr>
  <dimension ref="A1:S13"/>
  <sheetViews>
    <sheetView showZeros="0" workbookViewId="0">
      <pane ySplit="1" topLeftCell="A2" activePane="bottomLeft" state="frozen"/>
      <selection pane="bottomLeft" activeCell="C5" sqref="C5:C7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spans="1:19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customHeight="1">
      <c r="B2" s="46"/>
      <c r="C2" s="46"/>
      <c r="R2" s="3"/>
      <c r="S2" s="3" t="s">
        <v>316</v>
      </c>
    </row>
    <row r="3" spans="1:19" ht="41.25" customHeight="1">
      <c r="A3" s="203" t="str">
        <f>"2025"&amp;"年部门政府采购预算表"</f>
        <v>2025年部门政府采购预算表</v>
      </c>
      <c r="B3" s="165"/>
      <c r="C3" s="165"/>
      <c r="D3" s="166"/>
      <c r="E3" s="166"/>
      <c r="F3" s="166"/>
      <c r="G3" s="166"/>
      <c r="H3" s="166"/>
      <c r="I3" s="166"/>
      <c r="J3" s="166"/>
      <c r="K3" s="166"/>
      <c r="L3" s="166"/>
      <c r="M3" s="165"/>
      <c r="N3" s="166"/>
      <c r="O3" s="166"/>
      <c r="P3" s="165"/>
      <c r="Q3" s="166"/>
      <c r="R3" s="165"/>
      <c r="S3" s="165"/>
    </row>
    <row r="4" spans="1:19" ht="18.75" customHeight="1">
      <c r="A4" s="158" t="str">
        <f>"单位名称："&amp;"昆明市五华区青少年宫"</f>
        <v>单位名称：昆明市五华区青少年宫</v>
      </c>
      <c r="B4" s="204"/>
      <c r="C4" s="204"/>
      <c r="D4" s="205"/>
      <c r="E4" s="205"/>
      <c r="F4" s="205"/>
      <c r="G4" s="205"/>
      <c r="H4" s="205"/>
      <c r="I4" s="5"/>
      <c r="J4" s="5"/>
      <c r="K4" s="5"/>
      <c r="L4" s="5"/>
      <c r="R4" s="6"/>
      <c r="S4" s="60" t="s">
        <v>1</v>
      </c>
    </row>
    <row r="5" spans="1:19" ht="15.75" customHeight="1">
      <c r="A5" s="187" t="s">
        <v>171</v>
      </c>
      <c r="B5" s="216" t="s">
        <v>172</v>
      </c>
      <c r="C5" s="216" t="s">
        <v>317</v>
      </c>
      <c r="D5" s="218" t="s">
        <v>318</v>
      </c>
      <c r="E5" s="218" t="s">
        <v>319</v>
      </c>
      <c r="F5" s="218" t="s">
        <v>320</v>
      </c>
      <c r="G5" s="218" t="s">
        <v>321</v>
      </c>
      <c r="H5" s="218" t="s">
        <v>322</v>
      </c>
      <c r="I5" s="206" t="s">
        <v>179</v>
      </c>
      <c r="J5" s="206"/>
      <c r="K5" s="206"/>
      <c r="L5" s="206"/>
      <c r="M5" s="171"/>
      <c r="N5" s="206"/>
      <c r="O5" s="206"/>
      <c r="P5" s="170"/>
      <c r="Q5" s="206"/>
      <c r="R5" s="171"/>
      <c r="S5" s="172"/>
    </row>
    <row r="6" spans="1:19" ht="17.25" customHeight="1">
      <c r="A6" s="188"/>
      <c r="B6" s="217"/>
      <c r="C6" s="217"/>
      <c r="D6" s="219"/>
      <c r="E6" s="219"/>
      <c r="F6" s="219"/>
      <c r="G6" s="219"/>
      <c r="H6" s="219"/>
      <c r="I6" s="219" t="s">
        <v>55</v>
      </c>
      <c r="J6" s="219" t="s">
        <v>58</v>
      </c>
      <c r="K6" s="219" t="s">
        <v>323</v>
      </c>
      <c r="L6" s="219" t="s">
        <v>324</v>
      </c>
      <c r="M6" s="221" t="s">
        <v>325</v>
      </c>
      <c r="N6" s="207" t="s">
        <v>326</v>
      </c>
      <c r="O6" s="207"/>
      <c r="P6" s="208"/>
      <c r="Q6" s="207"/>
      <c r="R6" s="209"/>
      <c r="S6" s="210"/>
    </row>
    <row r="7" spans="1:19" ht="54" customHeight="1">
      <c r="A7" s="189"/>
      <c r="B7" s="210"/>
      <c r="C7" s="210"/>
      <c r="D7" s="220"/>
      <c r="E7" s="220"/>
      <c r="F7" s="220"/>
      <c r="G7" s="220"/>
      <c r="H7" s="220"/>
      <c r="I7" s="220"/>
      <c r="J7" s="220" t="s">
        <v>57</v>
      </c>
      <c r="K7" s="220"/>
      <c r="L7" s="220"/>
      <c r="M7" s="222"/>
      <c r="N7" s="49" t="s">
        <v>57</v>
      </c>
      <c r="O7" s="49" t="s">
        <v>64</v>
      </c>
      <c r="P7" s="48" t="s">
        <v>65</v>
      </c>
      <c r="Q7" s="49" t="s">
        <v>66</v>
      </c>
      <c r="R7" s="54" t="s">
        <v>67</v>
      </c>
      <c r="S7" s="48" t="s">
        <v>68</v>
      </c>
    </row>
    <row r="8" spans="1:19" ht="18" customHeight="1">
      <c r="A8" s="57">
        <v>1</v>
      </c>
      <c r="B8" s="57" t="s">
        <v>82</v>
      </c>
      <c r="C8" s="58">
        <v>3</v>
      </c>
      <c r="D8" s="58">
        <v>4</v>
      </c>
      <c r="E8" s="57">
        <v>5</v>
      </c>
      <c r="F8" s="57">
        <v>6</v>
      </c>
      <c r="G8" s="57">
        <v>7</v>
      </c>
      <c r="H8" s="57">
        <v>8</v>
      </c>
      <c r="I8" s="57">
        <v>9</v>
      </c>
      <c r="J8" s="57">
        <v>10</v>
      </c>
      <c r="K8" s="57">
        <v>11</v>
      </c>
      <c r="L8" s="57">
        <v>12</v>
      </c>
      <c r="M8" s="57">
        <v>13</v>
      </c>
      <c r="N8" s="57">
        <v>14</v>
      </c>
      <c r="O8" s="57">
        <v>15</v>
      </c>
      <c r="P8" s="57">
        <v>16</v>
      </c>
      <c r="Q8" s="57">
        <v>17</v>
      </c>
      <c r="R8" s="57">
        <v>18</v>
      </c>
      <c r="S8" s="57">
        <v>19</v>
      </c>
    </row>
    <row r="9" spans="1:19" ht="21" customHeight="1">
      <c r="A9" s="50"/>
      <c r="B9" s="51"/>
      <c r="C9" s="51"/>
      <c r="D9" s="52"/>
      <c r="E9" s="52"/>
      <c r="F9" s="52"/>
      <c r="G9" s="59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</row>
    <row r="10" spans="1:19" ht="21" customHeight="1">
      <c r="A10" s="211" t="s">
        <v>161</v>
      </c>
      <c r="B10" s="212"/>
      <c r="C10" s="212"/>
      <c r="D10" s="213"/>
      <c r="E10" s="213"/>
      <c r="F10" s="213"/>
      <c r="G10" s="128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</row>
    <row r="11" spans="1:19" ht="21" customHeight="1">
      <c r="A11" s="158" t="s">
        <v>327</v>
      </c>
      <c r="B11" s="167"/>
      <c r="C11" s="167"/>
      <c r="D11" s="158"/>
      <c r="E11" s="158"/>
      <c r="F11" s="158"/>
      <c r="G11" s="214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</row>
    <row r="13" spans="1:19" ht="14.25" customHeight="1">
      <c r="A13" s="31" t="s">
        <v>328</v>
      </c>
    </row>
  </sheetData>
  <mergeCells count="19"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  <mergeCell ref="A3:S3"/>
    <mergeCell ref="A4:H4"/>
    <mergeCell ref="I5:S5"/>
    <mergeCell ref="N6:S6"/>
    <mergeCell ref="A10:G10"/>
  </mergeCells>
  <phoneticPr fontId="25" type="noConversion"/>
  <printOptions horizontalCentered="1"/>
  <pageMargins left="0.96" right="0.96" top="0.72" bottom="0.72" header="0" footer="0"/>
  <pageSetup paperSize="9" scale="6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Right="0"/>
    <pageSetUpPr fitToPage="1"/>
  </sheetPr>
  <dimension ref="A1:T12"/>
  <sheetViews>
    <sheetView showZeros="0" workbookViewId="0">
      <pane ySplit="1" topLeftCell="A2" activePane="bottomLeft" state="frozen"/>
      <selection pane="bottomLeft" activeCell="B21" sqref="B21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spans="1:20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6.5" customHeight="1">
      <c r="A2" s="45"/>
      <c r="B2" s="46"/>
      <c r="C2" s="46"/>
      <c r="D2" s="46"/>
      <c r="E2" s="46"/>
      <c r="F2" s="46"/>
      <c r="G2" s="46"/>
      <c r="H2" s="45"/>
      <c r="I2" s="45"/>
      <c r="J2" s="45"/>
      <c r="K2" s="45"/>
      <c r="L2" s="45"/>
      <c r="M2" s="45"/>
      <c r="N2" s="53"/>
      <c r="O2" s="45"/>
      <c r="P2" s="45"/>
      <c r="Q2" s="46"/>
      <c r="R2" s="45"/>
      <c r="S2" s="55"/>
      <c r="T2" s="55" t="s">
        <v>329</v>
      </c>
    </row>
    <row r="3" spans="1:20" ht="41.25" customHeight="1">
      <c r="A3" s="203" t="str">
        <f>"2025"&amp;"年部门政府购买服务预算表"</f>
        <v>2025年部门政府购买服务预算表</v>
      </c>
      <c r="B3" s="165"/>
      <c r="C3" s="165"/>
      <c r="D3" s="165"/>
      <c r="E3" s="165"/>
      <c r="F3" s="165"/>
      <c r="G3" s="165"/>
      <c r="H3" s="223"/>
      <c r="I3" s="223"/>
      <c r="J3" s="223"/>
      <c r="K3" s="223"/>
      <c r="L3" s="223"/>
      <c r="M3" s="223"/>
      <c r="N3" s="224"/>
      <c r="O3" s="223"/>
      <c r="P3" s="223"/>
      <c r="Q3" s="165"/>
      <c r="R3" s="223"/>
      <c r="S3" s="224"/>
      <c r="T3" s="165"/>
    </row>
    <row r="4" spans="1:20" ht="22.5" customHeight="1">
      <c r="A4" s="225" t="str">
        <f>"单位名称："&amp;"昆明市五华区青少年宫"</f>
        <v>单位名称：昆明市五华区青少年宫</v>
      </c>
      <c r="B4" s="204"/>
      <c r="C4" s="204"/>
      <c r="D4" s="204"/>
      <c r="E4" s="204"/>
      <c r="F4" s="204"/>
      <c r="G4" s="204"/>
      <c r="H4" s="226"/>
      <c r="I4" s="226"/>
      <c r="J4" s="39"/>
      <c r="K4" s="39"/>
      <c r="L4" s="39"/>
      <c r="M4" s="39"/>
      <c r="N4" s="53"/>
      <c r="O4" s="45"/>
      <c r="P4" s="45"/>
      <c r="Q4" s="46"/>
      <c r="R4" s="45"/>
      <c r="S4" s="56"/>
      <c r="T4" s="55" t="s">
        <v>1</v>
      </c>
    </row>
    <row r="5" spans="1:20" ht="24" customHeight="1">
      <c r="A5" s="187" t="s">
        <v>171</v>
      </c>
      <c r="B5" s="216" t="s">
        <v>172</v>
      </c>
      <c r="C5" s="216" t="s">
        <v>317</v>
      </c>
      <c r="D5" s="216" t="s">
        <v>330</v>
      </c>
      <c r="E5" s="216" t="s">
        <v>331</v>
      </c>
      <c r="F5" s="216" t="s">
        <v>332</v>
      </c>
      <c r="G5" s="216" t="s">
        <v>333</v>
      </c>
      <c r="H5" s="218" t="s">
        <v>334</v>
      </c>
      <c r="I5" s="218" t="s">
        <v>335</v>
      </c>
      <c r="J5" s="206" t="s">
        <v>179</v>
      </c>
      <c r="K5" s="206"/>
      <c r="L5" s="206"/>
      <c r="M5" s="206"/>
      <c r="N5" s="171"/>
      <c r="O5" s="206"/>
      <c r="P5" s="206"/>
      <c r="Q5" s="170"/>
      <c r="R5" s="206"/>
      <c r="S5" s="171"/>
      <c r="T5" s="172"/>
    </row>
    <row r="6" spans="1:20" ht="24" customHeight="1">
      <c r="A6" s="188"/>
      <c r="B6" s="217"/>
      <c r="C6" s="217"/>
      <c r="D6" s="217"/>
      <c r="E6" s="217"/>
      <c r="F6" s="217"/>
      <c r="G6" s="217"/>
      <c r="H6" s="219"/>
      <c r="I6" s="219"/>
      <c r="J6" s="219" t="s">
        <v>55</v>
      </c>
      <c r="K6" s="219" t="s">
        <v>58</v>
      </c>
      <c r="L6" s="219" t="s">
        <v>323</v>
      </c>
      <c r="M6" s="219" t="s">
        <v>324</v>
      </c>
      <c r="N6" s="221" t="s">
        <v>325</v>
      </c>
      <c r="O6" s="207" t="s">
        <v>326</v>
      </c>
      <c r="P6" s="207"/>
      <c r="Q6" s="208"/>
      <c r="R6" s="207"/>
      <c r="S6" s="209"/>
      <c r="T6" s="210"/>
    </row>
    <row r="7" spans="1:20" ht="54" customHeight="1">
      <c r="A7" s="189"/>
      <c r="B7" s="210"/>
      <c r="C7" s="210"/>
      <c r="D7" s="210"/>
      <c r="E7" s="210"/>
      <c r="F7" s="210"/>
      <c r="G7" s="210"/>
      <c r="H7" s="220"/>
      <c r="I7" s="220"/>
      <c r="J7" s="220"/>
      <c r="K7" s="220" t="s">
        <v>57</v>
      </c>
      <c r="L7" s="220"/>
      <c r="M7" s="220"/>
      <c r="N7" s="222"/>
      <c r="O7" s="49" t="s">
        <v>57</v>
      </c>
      <c r="P7" s="49" t="s">
        <v>64</v>
      </c>
      <c r="Q7" s="48" t="s">
        <v>65</v>
      </c>
      <c r="R7" s="49" t="s">
        <v>66</v>
      </c>
      <c r="S7" s="54" t="s">
        <v>67</v>
      </c>
      <c r="T7" s="48" t="s">
        <v>68</v>
      </c>
    </row>
    <row r="8" spans="1:20" ht="17.25" customHeight="1">
      <c r="A8" s="10">
        <v>1</v>
      </c>
      <c r="B8" s="48">
        <v>2</v>
      </c>
      <c r="C8" s="10">
        <v>3</v>
      </c>
      <c r="D8" s="10">
        <v>4</v>
      </c>
      <c r="E8" s="48">
        <v>5</v>
      </c>
      <c r="F8" s="10">
        <v>6</v>
      </c>
      <c r="G8" s="10">
        <v>7</v>
      </c>
      <c r="H8" s="48">
        <v>8</v>
      </c>
      <c r="I8" s="10">
        <v>9</v>
      </c>
      <c r="J8" s="10">
        <v>10</v>
      </c>
      <c r="K8" s="48">
        <v>11</v>
      </c>
      <c r="L8" s="10">
        <v>12</v>
      </c>
      <c r="M8" s="10">
        <v>13</v>
      </c>
      <c r="N8" s="48">
        <v>14</v>
      </c>
      <c r="O8" s="10">
        <v>15</v>
      </c>
      <c r="P8" s="10">
        <v>16</v>
      </c>
      <c r="Q8" s="48">
        <v>17</v>
      </c>
      <c r="R8" s="10">
        <v>18</v>
      </c>
      <c r="S8" s="10">
        <v>19</v>
      </c>
      <c r="T8" s="10">
        <v>20</v>
      </c>
    </row>
    <row r="9" spans="1:20" ht="21" customHeight="1">
      <c r="A9" s="50"/>
      <c r="B9" s="51"/>
      <c r="C9" s="51"/>
      <c r="D9" s="51"/>
      <c r="E9" s="51"/>
      <c r="F9" s="51"/>
      <c r="G9" s="51"/>
      <c r="H9" s="52"/>
      <c r="I9" s="52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  <row r="10" spans="1:20" ht="21" customHeight="1">
      <c r="A10" s="211" t="s">
        <v>161</v>
      </c>
      <c r="B10" s="212"/>
      <c r="C10" s="212"/>
      <c r="D10" s="212"/>
      <c r="E10" s="212"/>
      <c r="F10" s="212"/>
      <c r="G10" s="212"/>
      <c r="H10" s="213"/>
      <c r="I10" s="127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</row>
    <row r="12" spans="1:20" ht="14.25" customHeight="1">
      <c r="A12" s="31" t="s">
        <v>336</v>
      </c>
    </row>
  </sheetData>
  <mergeCells count="19">
    <mergeCell ref="L6:L7"/>
    <mergeCell ref="M6:M7"/>
    <mergeCell ref="N6:N7"/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</mergeCells>
  <phoneticPr fontId="25" type="noConversion"/>
  <printOptions horizontalCentered="1"/>
  <pageMargins left="0.96" right="0.96" top="0.72" bottom="0.72" header="0" footer="0"/>
  <pageSetup paperSize="9" scale="6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Right="0"/>
    <pageSetUpPr fitToPage="1"/>
  </sheetPr>
  <dimension ref="A1:E11"/>
  <sheetViews>
    <sheetView showZeros="0" workbookViewId="0">
      <pane ySplit="1" topLeftCell="A2" activePane="bottomLeft" state="frozen"/>
      <selection pane="bottomLeft" activeCell="C23" sqref="C23"/>
    </sheetView>
  </sheetViews>
  <sheetFormatPr defaultColWidth="9.125" defaultRowHeight="14.25" customHeight="1"/>
  <cols>
    <col min="1" max="1" width="37.75" customWidth="1"/>
    <col min="2" max="5" width="20" customWidth="1"/>
  </cols>
  <sheetData>
    <row r="1" spans="1:5" ht="14.25" customHeight="1">
      <c r="A1" s="1"/>
      <c r="B1" s="1"/>
      <c r="C1" s="1"/>
      <c r="D1" s="1"/>
      <c r="E1" s="1"/>
    </row>
    <row r="2" spans="1:5" ht="17.25" customHeight="1">
      <c r="D2" s="38"/>
      <c r="E2" s="3" t="s">
        <v>337</v>
      </c>
    </row>
    <row r="3" spans="1:5" ht="41.25" customHeight="1">
      <c r="A3" s="203" t="str">
        <f>"2025"&amp;"年区对下转移支付预算表"</f>
        <v>2025年区对下转移支付预算表</v>
      </c>
      <c r="B3" s="166"/>
      <c r="C3" s="166"/>
      <c r="D3" s="166"/>
      <c r="E3" s="165"/>
    </row>
    <row r="4" spans="1:5" ht="18" customHeight="1">
      <c r="A4" s="225" t="str">
        <f>"单位名称："&amp;"昆明市五华区青少年宫"</f>
        <v>单位名称：昆明市五华区青少年宫</v>
      </c>
      <c r="B4" s="226"/>
      <c r="C4" s="226"/>
      <c r="D4" s="227"/>
      <c r="E4" s="6" t="s">
        <v>1</v>
      </c>
    </row>
    <row r="5" spans="1:5" ht="19.5" customHeight="1">
      <c r="A5" s="190" t="s">
        <v>338</v>
      </c>
      <c r="B5" s="173" t="s">
        <v>179</v>
      </c>
      <c r="C5" s="147"/>
      <c r="D5" s="147"/>
      <c r="E5" s="40"/>
    </row>
    <row r="6" spans="1:5" ht="40.5" customHeight="1">
      <c r="A6" s="152"/>
      <c r="B6" s="14" t="s">
        <v>55</v>
      </c>
      <c r="C6" s="7" t="s">
        <v>58</v>
      </c>
      <c r="D6" s="41" t="s">
        <v>323</v>
      </c>
      <c r="E6" s="42" t="s">
        <v>339</v>
      </c>
    </row>
    <row r="7" spans="1:5" ht="19.5" customHeight="1">
      <c r="A7" s="11">
        <v>1</v>
      </c>
      <c r="B7" s="11">
        <v>2</v>
      </c>
      <c r="C7" s="11">
        <v>3</v>
      </c>
      <c r="D7" s="43">
        <v>4</v>
      </c>
      <c r="E7" s="18">
        <v>5</v>
      </c>
    </row>
    <row r="8" spans="1:5" ht="19.5" customHeight="1">
      <c r="A8" s="15"/>
      <c r="B8" s="44"/>
      <c r="C8" s="44"/>
      <c r="D8" s="44"/>
      <c r="E8" s="44"/>
    </row>
    <row r="9" spans="1:5" ht="19.5" customHeight="1">
      <c r="A9" s="35"/>
      <c r="B9" s="44"/>
      <c r="C9" s="44"/>
      <c r="D9" s="44"/>
      <c r="E9" s="44"/>
    </row>
    <row r="11" spans="1:5" ht="14.25" customHeight="1">
      <c r="A11" s="31" t="s">
        <v>340</v>
      </c>
    </row>
  </sheetData>
  <mergeCells count="4">
    <mergeCell ref="A3:E3"/>
    <mergeCell ref="A4:D4"/>
    <mergeCell ref="B5:D5"/>
    <mergeCell ref="A5:A6"/>
  </mergeCells>
  <phoneticPr fontId="25" type="noConversion"/>
  <printOptions horizontalCentered="1"/>
  <pageMargins left="0.96" right="0.96" top="0.72" bottom="0.72" header="0" footer="0"/>
  <pageSetup paperSize="9" scale="57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 pane="bottomLeft" activeCell="C12" sqref="C12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6.5" customHeight="1">
      <c r="J2" s="3" t="s">
        <v>341</v>
      </c>
    </row>
    <row r="3" spans="1:10" ht="41.25" customHeight="1">
      <c r="A3" s="193" t="str">
        <f>"2025"&amp;"年区对下转移支付绩效目标表"</f>
        <v>2025年区对下转移支付绩效目标表</v>
      </c>
      <c r="B3" s="166"/>
      <c r="C3" s="166"/>
      <c r="D3" s="166"/>
      <c r="E3" s="166"/>
      <c r="F3" s="165"/>
      <c r="G3" s="166"/>
      <c r="H3" s="165"/>
      <c r="I3" s="165"/>
      <c r="J3" s="166"/>
    </row>
    <row r="4" spans="1:10" ht="17.25" customHeight="1">
      <c r="A4" s="167" t="str">
        <f>"单位名称："&amp;"昆明市五华区青少年宫"</f>
        <v>单位名称：昆明市五华区青少年宫</v>
      </c>
      <c r="B4" s="108"/>
      <c r="C4" s="108"/>
      <c r="D4" s="108"/>
      <c r="E4" s="108"/>
      <c r="F4" s="108"/>
      <c r="G4" s="108"/>
      <c r="H4" s="108"/>
    </row>
    <row r="5" spans="1:10" ht="44.25" customHeight="1">
      <c r="A5" s="33" t="s">
        <v>338</v>
      </c>
      <c r="B5" s="33" t="s">
        <v>270</v>
      </c>
      <c r="C5" s="33" t="s">
        <v>271</v>
      </c>
      <c r="D5" s="33" t="s">
        <v>272</v>
      </c>
      <c r="E5" s="33" t="s">
        <v>273</v>
      </c>
      <c r="F5" s="34" t="s">
        <v>274</v>
      </c>
      <c r="G5" s="33" t="s">
        <v>275</v>
      </c>
      <c r="H5" s="34" t="s">
        <v>276</v>
      </c>
      <c r="I5" s="34" t="s">
        <v>277</v>
      </c>
      <c r="J5" s="33" t="s">
        <v>278</v>
      </c>
    </row>
    <row r="6" spans="1:10" ht="14.25" customHeight="1">
      <c r="A6" s="33">
        <v>1</v>
      </c>
      <c r="B6" s="33">
        <v>2</v>
      </c>
      <c r="C6" s="33">
        <v>3</v>
      </c>
      <c r="D6" s="33">
        <v>4</v>
      </c>
      <c r="E6" s="33">
        <v>5</v>
      </c>
      <c r="F6" s="34">
        <v>6</v>
      </c>
      <c r="G6" s="33">
        <v>7</v>
      </c>
      <c r="H6" s="34">
        <v>8</v>
      </c>
      <c r="I6" s="34">
        <v>9</v>
      </c>
      <c r="J6" s="33">
        <v>10</v>
      </c>
    </row>
    <row r="7" spans="1:10" ht="42" customHeight="1">
      <c r="A7" s="15"/>
      <c r="B7" s="35"/>
      <c r="C7" s="35"/>
      <c r="D7" s="35"/>
      <c r="E7" s="36"/>
      <c r="F7" s="37"/>
      <c r="G7" s="36"/>
      <c r="H7" s="37"/>
      <c r="I7" s="37"/>
      <c r="J7" s="36"/>
    </row>
    <row r="8" spans="1:10" ht="42" customHeight="1">
      <c r="A8" s="15"/>
      <c r="B8" s="12"/>
      <c r="C8" s="12"/>
      <c r="D8" s="12"/>
      <c r="E8" s="15"/>
      <c r="F8" s="12"/>
      <c r="G8" s="15"/>
      <c r="H8" s="12"/>
      <c r="I8" s="12"/>
      <c r="J8" s="15"/>
    </row>
    <row r="10" spans="1:10" ht="12" customHeight="1">
      <c r="A10" t="s">
        <v>342</v>
      </c>
    </row>
  </sheetData>
  <mergeCells count="2">
    <mergeCell ref="A3:J3"/>
    <mergeCell ref="A4:H4"/>
  </mergeCells>
  <phoneticPr fontId="25" type="noConversion"/>
  <printOptions horizontalCentered="1"/>
  <pageMargins left="0.96" right="0.96" top="0.72" bottom="0.72" header="0" footer="0"/>
  <pageSetup paperSize="9" scale="6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Right="0"/>
    <pageSetUpPr fitToPage="1"/>
  </sheetPr>
  <dimension ref="A1:I11"/>
  <sheetViews>
    <sheetView showZeros="0" tabSelected="1" topLeftCell="B1" workbookViewId="0">
      <pane ySplit="1" topLeftCell="A2" activePane="bottomLeft" state="frozen"/>
      <selection pane="bottomLeft" activeCell="F17" sqref="F17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spans="1:9" ht="14.2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4.25" customHeight="1">
      <c r="A2" s="228" t="s">
        <v>343</v>
      </c>
      <c r="B2" s="229"/>
      <c r="C2" s="229"/>
      <c r="D2" s="230"/>
      <c r="E2" s="230"/>
      <c r="F2" s="230"/>
      <c r="G2" s="229"/>
      <c r="H2" s="229"/>
      <c r="I2" s="230"/>
    </row>
    <row r="3" spans="1:9" ht="41.25" customHeight="1">
      <c r="A3" s="107" t="str">
        <f>"2025"&amp;"年新增资产配置预算表"</f>
        <v>2025年新增资产配置预算表</v>
      </c>
      <c r="B3" s="157"/>
      <c r="C3" s="157"/>
      <c r="D3" s="156"/>
      <c r="E3" s="156"/>
      <c r="F3" s="156"/>
      <c r="G3" s="157"/>
      <c r="H3" s="157"/>
      <c r="I3" s="156"/>
    </row>
    <row r="4" spans="1:9" ht="14.25" customHeight="1">
      <c r="A4" s="109" t="str">
        <f>"单位名称："&amp;"昆明市五华区青少年宫"</f>
        <v>单位名称：昆明市五华区青少年宫</v>
      </c>
      <c r="B4" s="231"/>
      <c r="C4" s="231"/>
      <c r="D4" s="22"/>
      <c r="F4" s="21"/>
      <c r="G4" s="20"/>
      <c r="H4" s="20"/>
      <c r="I4" s="32" t="s">
        <v>1</v>
      </c>
    </row>
    <row r="5" spans="1:9" ht="28.5" customHeight="1">
      <c r="A5" s="160" t="s">
        <v>171</v>
      </c>
      <c r="B5" s="161" t="s">
        <v>172</v>
      </c>
      <c r="C5" s="120" t="s">
        <v>344</v>
      </c>
      <c r="D5" s="160" t="s">
        <v>345</v>
      </c>
      <c r="E5" s="160" t="s">
        <v>346</v>
      </c>
      <c r="F5" s="160" t="s">
        <v>347</v>
      </c>
      <c r="G5" s="161" t="s">
        <v>348</v>
      </c>
      <c r="H5" s="232"/>
      <c r="I5" s="160"/>
    </row>
    <row r="6" spans="1:9" ht="21" customHeight="1">
      <c r="A6" s="120"/>
      <c r="B6" s="164"/>
      <c r="C6" s="164"/>
      <c r="D6" s="163"/>
      <c r="E6" s="164"/>
      <c r="F6" s="164"/>
      <c r="G6" s="23" t="s">
        <v>321</v>
      </c>
      <c r="H6" s="23" t="s">
        <v>349</v>
      </c>
      <c r="I6" s="23" t="s">
        <v>350</v>
      </c>
    </row>
    <row r="7" spans="1:9" s="245" customFormat="1" ht="17.25" customHeight="1">
      <c r="A7" s="244">
        <v>1</v>
      </c>
      <c r="B7" s="25">
        <v>2</v>
      </c>
      <c r="C7" s="244">
        <v>3</v>
      </c>
      <c r="D7" s="25">
        <v>4</v>
      </c>
      <c r="E7" s="244">
        <v>5</v>
      </c>
      <c r="F7" s="25">
        <v>6</v>
      </c>
      <c r="G7" s="244">
        <v>7</v>
      </c>
      <c r="H7" s="25">
        <v>8</v>
      </c>
      <c r="I7" s="244">
        <v>9</v>
      </c>
    </row>
    <row r="8" spans="1:9" ht="19.5" customHeight="1">
      <c r="A8" s="27"/>
      <c r="B8" s="17"/>
      <c r="C8" s="17"/>
      <c r="D8" s="15"/>
      <c r="E8" s="12"/>
      <c r="F8" s="26"/>
      <c r="G8" s="28"/>
      <c r="H8" s="29"/>
      <c r="I8" s="29"/>
    </row>
    <row r="9" spans="1:9" ht="19.5" customHeight="1">
      <c r="A9" s="233" t="s">
        <v>55</v>
      </c>
      <c r="B9" s="234"/>
      <c r="C9" s="234"/>
      <c r="D9" s="235"/>
      <c r="E9" s="236"/>
      <c r="F9" s="236"/>
      <c r="G9" s="28"/>
      <c r="H9" s="29"/>
      <c r="I9" s="29"/>
    </row>
    <row r="11" spans="1:9" ht="14.25" customHeight="1">
      <c r="A11" s="31" t="s">
        <v>351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honeticPr fontId="25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Right="0"/>
    <pageSetUpPr fitToPage="1"/>
  </sheetPr>
  <dimension ref="A1:K13"/>
  <sheetViews>
    <sheetView showZeros="0" workbookViewId="0">
      <pane ySplit="1" topLeftCell="A2" activePane="bottomLeft" state="frozen"/>
      <selection pane="bottomLeft" activeCell="B17" sqref="B17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D2" s="2"/>
      <c r="E2" s="2"/>
      <c r="F2" s="2"/>
      <c r="G2" s="2"/>
      <c r="K2" s="3" t="s">
        <v>352</v>
      </c>
    </row>
    <row r="3" spans="1:11" ht="41.25" customHeight="1">
      <c r="A3" s="166" t="str">
        <f>"2025"&amp;"年上级转移支付补助项目支出预算表"</f>
        <v>2025年上级转移支付补助项目支出预算表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1:11" ht="13.5" customHeight="1">
      <c r="A4" s="167" t="str">
        <f>"单位名称："&amp;"昆明市五华区青少年宫"</f>
        <v>单位名称：昆明市五华区青少年宫</v>
      </c>
      <c r="B4" s="168"/>
      <c r="C4" s="168"/>
      <c r="D4" s="168"/>
      <c r="E4" s="168"/>
      <c r="F4" s="168"/>
      <c r="G4" s="168"/>
      <c r="H4" s="5"/>
      <c r="I4" s="5"/>
      <c r="J4" s="5"/>
      <c r="K4" s="6" t="s">
        <v>1</v>
      </c>
    </row>
    <row r="5" spans="1:11" ht="21.75" customHeight="1">
      <c r="A5" s="179" t="s">
        <v>259</v>
      </c>
      <c r="B5" s="179" t="s">
        <v>174</v>
      </c>
      <c r="C5" s="179" t="s">
        <v>260</v>
      </c>
      <c r="D5" s="187" t="s">
        <v>175</v>
      </c>
      <c r="E5" s="187" t="s">
        <v>176</v>
      </c>
      <c r="F5" s="187" t="s">
        <v>261</v>
      </c>
      <c r="G5" s="187" t="s">
        <v>262</v>
      </c>
      <c r="H5" s="190" t="s">
        <v>55</v>
      </c>
      <c r="I5" s="173" t="s">
        <v>353</v>
      </c>
      <c r="J5" s="147"/>
      <c r="K5" s="148"/>
    </row>
    <row r="6" spans="1:11" ht="21.75" customHeight="1">
      <c r="A6" s="180"/>
      <c r="B6" s="180"/>
      <c r="C6" s="180"/>
      <c r="D6" s="188"/>
      <c r="E6" s="188"/>
      <c r="F6" s="188"/>
      <c r="G6" s="188"/>
      <c r="H6" s="181"/>
      <c r="I6" s="187" t="s">
        <v>58</v>
      </c>
      <c r="J6" s="187" t="s">
        <v>59</v>
      </c>
      <c r="K6" s="187" t="s">
        <v>60</v>
      </c>
    </row>
    <row r="7" spans="1:11" ht="40.5" customHeight="1">
      <c r="A7" s="186"/>
      <c r="B7" s="186"/>
      <c r="C7" s="186"/>
      <c r="D7" s="189"/>
      <c r="E7" s="189"/>
      <c r="F7" s="189"/>
      <c r="G7" s="189"/>
      <c r="H7" s="152"/>
      <c r="I7" s="189" t="s">
        <v>57</v>
      </c>
      <c r="J7" s="189"/>
      <c r="K7" s="189"/>
    </row>
    <row r="8" spans="1:11" ht="1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8">
        <v>10</v>
      </c>
      <c r="K8" s="18">
        <v>11</v>
      </c>
    </row>
    <row r="9" spans="1:11" ht="18.75" customHeight="1">
      <c r="A9" s="15"/>
      <c r="B9" s="12"/>
      <c r="C9" s="15"/>
      <c r="D9" s="15"/>
      <c r="E9" s="15"/>
      <c r="F9" s="15"/>
      <c r="G9" s="15"/>
      <c r="H9" s="16"/>
      <c r="I9" s="19"/>
      <c r="J9" s="19"/>
      <c r="K9" s="16"/>
    </row>
    <row r="10" spans="1:11" ht="18.75" customHeight="1">
      <c r="A10" s="17"/>
      <c r="B10" s="12"/>
      <c r="C10" s="12"/>
      <c r="D10" s="12"/>
      <c r="E10" s="12"/>
      <c r="F10" s="12"/>
      <c r="G10" s="12"/>
      <c r="H10" s="13"/>
      <c r="I10" s="13"/>
      <c r="J10" s="13"/>
      <c r="K10" s="16"/>
    </row>
    <row r="11" spans="1:11" ht="18.75" customHeight="1">
      <c r="A11" s="175" t="s">
        <v>161</v>
      </c>
      <c r="B11" s="176"/>
      <c r="C11" s="176"/>
      <c r="D11" s="176"/>
      <c r="E11" s="176"/>
      <c r="F11" s="176"/>
      <c r="G11" s="137"/>
      <c r="H11" s="13"/>
      <c r="I11" s="13"/>
      <c r="J11" s="13"/>
      <c r="K11" s="16"/>
    </row>
    <row r="13" spans="1:11" ht="14.25" customHeight="1">
      <c r="A13" t="s">
        <v>354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honeticPr fontId="25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Right="0"/>
    <pageSetUpPr fitToPage="1"/>
  </sheetPr>
  <dimension ref="A1:G20"/>
  <sheetViews>
    <sheetView showZeros="0" workbookViewId="0">
      <pane ySplit="1" topLeftCell="A2" activePane="bottomLeft" state="frozen"/>
      <selection pane="bottomLeft" activeCell="C16" sqref="C16"/>
    </sheetView>
  </sheetViews>
  <sheetFormatPr defaultColWidth="9.125" defaultRowHeight="14.25" customHeight="1"/>
  <cols>
    <col min="1" max="1" width="27" customWidth="1"/>
    <col min="2" max="3" width="28" customWidth="1"/>
    <col min="4" max="4" width="14.375" customWidth="1"/>
    <col min="5" max="7" width="19.62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3.5" customHeight="1">
      <c r="D2" s="2"/>
      <c r="G2" s="3" t="s">
        <v>355</v>
      </c>
    </row>
    <row r="3" spans="1:7" ht="41.25" customHeight="1">
      <c r="A3" s="166" t="str">
        <f>"2025"&amp;"年部门项目中期规划预算表"</f>
        <v>2025年部门项目中期规划预算表</v>
      </c>
      <c r="B3" s="166"/>
      <c r="C3" s="166"/>
      <c r="D3" s="166"/>
      <c r="E3" s="166"/>
      <c r="F3" s="166"/>
      <c r="G3" s="166"/>
    </row>
    <row r="4" spans="1:7" ht="13.5" customHeight="1">
      <c r="A4" s="167" t="str">
        <f>"单位名称："&amp;"昆明市五华区青少年宫"</f>
        <v>单位名称：昆明市五华区青少年宫</v>
      </c>
      <c r="B4" s="168"/>
      <c r="C4" s="168"/>
      <c r="D4" s="168"/>
      <c r="E4" s="5"/>
      <c r="F4" s="5"/>
      <c r="G4" s="6" t="s">
        <v>1</v>
      </c>
    </row>
    <row r="5" spans="1:7" ht="21.75" customHeight="1">
      <c r="A5" s="179" t="s">
        <v>260</v>
      </c>
      <c r="B5" s="179" t="s">
        <v>259</v>
      </c>
      <c r="C5" s="179" t="s">
        <v>174</v>
      </c>
      <c r="D5" s="187" t="s">
        <v>356</v>
      </c>
      <c r="E5" s="173" t="s">
        <v>58</v>
      </c>
      <c r="F5" s="147"/>
      <c r="G5" s="148"/>
    </row>
    <row r="6" spans="1:7" ht="21.75" customHeight="1">
      <c r="A6" s="180"/>
      <c r="B6" s="180"/>
      <c r="C6" s="180"/>
      <c r="D6" s="188"/>
      <c r="E6" s="240" t="str">
        <f>"2025"&amp;"年"</f>
        <v>2025年</v>
      </c>
      <c r="F6" s="187" t="str">
        <f>("2025"+1)&amp;"年"</f>
        <v>2026年</v>
      </c>
      <c r="G6" s="187" t="str">
        <f>("2025"+2)&amp;"年"</f>
        <v>2027年</v>
      </c>
    </row>
    <row r="7" spans="1:7" ht="40.5" customHeight="1">
      <c r="A7" s="186"/>
      <c r="B7" s="186"/>
      <c r="C7" s="186"/>
      <c r="D7" s="189"/>
      <c r="E7" s="152"/>
      <c r="F7" s="189" t="s">
        <v>57</v>
      </c>
      <c r="G7" s="189"/>
    </row>
    <row r="8" spans="1:7" ht="1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</row>
    <row r="9" spans="1:7" ht="15" customHeight="1">
      <c r="A9" s="241" t="s">
        <v>69</v>
      </c>
      <c r="B9" s="242" t="s">
        <v>358</v>
      </c>
      <c r="C9" s="242" t="s">
        <v>359</v>
      </c>
      <c r="D9" s="243" t="s">
        <v>372</v>
      </c>
      <c r="E9" s="13">
        <v>1207752</v>
      </c>
      <c r="F9" s="13">
        <v>1207752</v>
      </c>
      <c r="G9" s="13">
        <v>1207752</v>
      </c>
    </row>
    <row r="10" spans="1:7" ht="15" customHeight="1">
      <c r="A10" s="241" t="s">
        <v>69</v>
      </c>
      <c r="B10" s="242" t="s">
        <v>358</v>
      </c>
      <c r="C10" s="242" t="s">
        <v>367</v>
      </c>
      <c r="D10" s="243" t="s">
        <v>372</v>
      </c>
      <c r="E10" s="13">
        <v>524000</v>
      </c>
      <c r="F10" s="13">
        <v>524000</v>
      </c>
      <c r="G10" s="13">
        <v>524000</v>
      </c>
    </row>
    <row r="11" spans="1:7" ht="15" customHeight="1">
      <c r="A11" s="241" t="s">
        <v>69</v>
      </c>
      <c r="B11" s="242" t="s">
        <v>360</v>
      </c>
      <c r="C11" s="242" t="s">
        <v>361</v>
      </c>
      <c r="D11" s="243" t="s">
        <v>372</v>
      </c>
      <c r="E11" s="13">
        <v>415827</v>
      </c>
      <c r="F11" s="13">
        <v>415827</v>
      </c>
      <c r="G11" s="13">
        <v>415827</v>
      </c>
    </row>
    <row r="12" spans="1:7" ht="15" customHeight="1">
      <c r="A12" s="241" t="s">
        <v>69</v>
      </c>
      <c r="B12" s="242" t="s">
        <v>362</v>
      </c>
      <c r="C12" s="242" t="s">
        <v>122</v>
      </c>
      <c r="D12" s="243" t="s">
        <v>372</v>
      </c>
      <c r="E12" s="13">
        <v>194832</v>
      </c>
      <c r="F12" s="13">
        <v>194832</v>
      </c>
      <c r="G12" s="13">
        <v>194832</v>
      </c>
    </row>
    <row r="13" spans="1:7" ht="15" customHeight="1">
      <c r="A13" s="241" t="s">
        <v>69</v>
      </c>
      <c r="B13" s="242" t="s">
        <v>365</v>
      </c>
      <c r="C13" s="242" t="s">
        <v>366</v>
      </c>
      <c r="D13" s="243" t="s">
        <v>372</v>
      </c>
      <c r="E13" s="13">
        <v>306000</v>
      </c>
      <c r="F13" s="13">
        <v>306000</v>
      </c>
      <c r="G13" s="13">
        <v>306000</v>
      </c>
    </row>
    <row r="14" spans="1:7" ht="17.25" customHeight="1">
      <c r="A14" s="241" t="s">
        <v>69</v>
      </c>
      <c r="B14" s="242" t="s">
        <v>369</v>
      </c>
      <c r="C14" s="242" t="s">
        <v>370</v>
      </c>
      <c r="D14" s="243" t="s">
        <v>372</v>
      </c>
      <c r="E14" s="13">
        <v>140016</v>
      </c>
      <c r="F14" s="13">
        <v>140016</v>
      </c>
      <c r="G14" s="13">
        <v>140016</v>
      </c>
    </row>
    <row r="15" spans="1:7" ht="15" customHeight="1">
      <c r="A15" s="241" t="s">
        <v>69</v>
      </c>
      <c r="B15" s="242" t="s">
        <v>363</v>
      </c>
      <c r="C15" s="242" t="s">
        <v>249</v>
      </c>
      <c r="D15" s="243" t="s">
        <v>372</v>
      </c>
      <c r="E15" s="13">
        <v>7800</v>
      </c>
      <c r="F15" s="13">
        <v>7800</v>
      </c>
      <c r="G15" s="13">
        <v>7800</v>
      </c>
    </row>
    <row r="16" spans="1:7" ht="15" customHeight="1">
      <c r="A16" s="241" t="s">
        <v>69</v>
      </c>
      <c r="B16" s="242" t="s">
        <v>357</v>
      </c>
      <c r="C16" s="242" t="s">
        <v>364</v>
      </c>
      <c r="D16" s="243" t="s">
        <v>372</v>
      </c>
      <c r="E16" s="13">
        <v>88800</v>
      </c>
      <c r="F16" s="13">
        <v>88800</v>
      </c>
      <c r="G16" s="13">
        <v>88800</v>
      </c>
    </row>
    <row r="17" spans="1:7" ht="15" customHeight="1">
      <c r="A17" s="241" t="s">
        <v>69</v>
      </c>
      <c r="B17" s="242" t="s">
        <v>357</v>
      </c>
      <c r="C17" s="242" t="s">
        <v>368</v>
      </c>
      <c r="D17" s="243" t="s">
        <v>372</v>
      </c>
      <c r="E17" s="13">
        <v>45000</v>
      </c>
      <c r="F17" s="13">
        <v>45000</v>
      </c>
      <c r="G17" s="13">
        <v>45000</v>
      </c>
    </row>
    <row r="18" spans="1:7" ht="15" customHeight="1">
      <c r="A18" s="241" t="s">
        <v>69</v>
      </c>
      <c r="B18" s="242" t="s">
        <v>357</v>
      </c>
      <c r="C18" s="242" t="s">
        <v>267</v>
      </c>
      <c r="D18" s="243" t="s">
        <v>372</v>
      </c>
      <c r="E18" s="13">
        <v>13192</v>
      </c>
      <c r="F18" s="13">
        <v>14000</v>
      </c>
      <c r="G18" s="13">
        <v>14000</v>
      </c>
    </row>
    <row r="19" spans="1:7" ht="15" customHeight="1">
      <c r="A19" s="241" t="s">
        <v>69</v>
      </c>
      <c r="B19" s="242" t="s">
        <v>357</v>
      </c>
      <c r="C19" s="242" t="s">
        <v>268</v>
      </c>
      <c r="D19" s="243" t="s">
        <v>372</v>
      </c>
      <c r="E19" s="13">
        <v>2600</v>
      </c>
      <c r="F19" s="13">
        <v>2600</v>
      </c>
      <c r="G19" s="13">
        <v>2600</v>
      </c>
    </row>
    <row r="20" spans="1:7" ht="18.75" customHeight="1">
      <c r="A20" s="237" t="s">
        <v>55</v>
      </c>
      <c r="B20" s="238" t="s">
        <v>371</v>
      </c>
      <c r="C20" s="238"/>
      <c r="D20" s="239"/>
      <c r="E20" s="13">
        <f>SUM(E9:E19)</f>
        <v>2945819</v>
      </c>
      <c r="F20" s="13">
        <f>SUM(F9:F19)</f>
        <v>2946627</v>
      </c>
      <c r="G20" s="13">
        <f>SUM(G9:G19)</f>
        <v>2946627</v>
      </c>
    </row>
  </sheetData>
  <mergeCells count="11">
    <mergeCell ref="A3:G3"/>
    <mergeCell ref="A4:D4"/>
    <mergeCell ref="E5:G5"/>
    <mergeCell ref="A20:D20"/>
    <mergeCell ref="A5:A7"/>
    <mergeCell ref="B5:B7"/>
    <mergeCell ref="C5:C7"/>
    <mergeCell ref="D5:D7"/>
    <mergeCell ref="E6:E7"/>
    <mergeCell ref="F6:F7"/>
    <mergeCell ref="G6:G7"/>
  </mergeCells>
  <phoneticPr fontId="24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 pane="bottomLeft" activeCell="F19" sqref="F19"/>
    </sheetView>
  </sheetViews>
  <sheetFormatPr defaultColWidth="8.625" defaultRowHeight="12.75" customHeight="1"/>
  <cols>
    <col min="1" max="1" width="15.875" customWidth="1"/>
    <col min="2" max="2" width="23.25" customWidth="1"/>
    <col min="3" max="19" width="17.5" customWidth="1"/>
  </cols>
  <sheetData>
    <row r="1" spans="1:19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7.25" customHeight="1">
      <c r="A2" s="113" t="s">
        <v>52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 ht="41.25" customHeight="1">
      <c r="A3" s="107" t="str">
        <f>"2025"&amp;"年部门收入预算表"</f>
        <v>2025年部门收入预算表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1:19" ht="17.25" customHeight="1">
      <c r="A4" s="109" t="str">
        <f>"单位名称："&amp;"昆明市五华区青少年宫"</f>
        <v>单位名称：昆明市五华区青少年宫</v>
      </c>
      <c r="B4" s="108"/>
      <c r="S4" s="22" t="s">
        <v>1</v>
      </c>
    </row>
    <row r="5" spans="1:19" ht="21.75" customHeight="1">
      <c r="A5" s="122" t="s">
        <v>53</v>
      </c>
      <c r="B5" s="125" t="s">
        <v>54</v>
      </c>
      <c r="C5" s="125" t="s">
        <v>55</v>
      </c>
      <c r="D5" s="114" t="s">
        <v>56</v>
      </c>
      <c r="E5" s="114"/>
      <c r="F5" s="114"/>
      <c r="G5" s="114"/>
      <c r="H5" s="114"/>
      <c r="I5" s="115"/>
      <c r="J5" s="114"/>
      <c r="K5" s="114"/>
      <c r="L5" s="114"/>
      <c r="M5" s="114"/>
      <c r="N5" s="116"/>
      <c r="O5" s="114" t="s">
        <v>45</v>
      </c>
      <c r="P5" s="114"/>
      <c r="Q5" s="114"/>
      <c r="R5" s="114"/>
      <c r="S5" s="116"/>
    </row>
    <row r="6" spans="1:19" ht="27" customHeight="1">
      <c r="A6" s="123"/>
      <c r="B6" s="126"/>
      <c r="C6" s="126"/>
      <c r="D6" s="126" t="s">
        <v>57</v>
      </c>
      <c r="E6" s="126" t="s">
        <v>58</v>
      </c>
      <c r="F6" s="126" t="s">
        <v>59</v>
      </c>
      <c r="G6" s="126" t="s">
        <v>60</v>
      </c>
      <c r="H6" s="126" t="s">
        <v>61</v>
      </c>
      <c r="I6" s="117" t="s">
        <v>62</v>
      </c>
      <c r="J6" s="118"/>
      <c r="K6" s="118"/>
      <c r="L6" s="118"/>
      <c r="M6" s="118"/>
      <c r="N6" s="119"/>
      <c r="O6" s="126" t="s">
        <v>57</v>
      </c>
      <c r="P6" s="126" t="s">
        <v>58</v>
      </c>
      <c r="Q6" s="126" t="s">
        <v>59</v>
      </c>
      <c r="R6" s="126" t="s">
        <v>60</v>
      </c>
      <c r="S6" s="126" t="s">
        <v>63</v>
      </c>
    </row>
    <row r="7" spans="1:19" ht="30" customHeight="1">
      <c r="A7" s="124"/>
      <c r="B7" s="127"/>
      <c r="C7" s="128"/>
      <c r="D7" s="128"/>
      <c r="E7" s="128"/>
      <c r="F7" s="128"/>
      <c r="G7" s="128"/>
      <c r="H7" s="128"/>
      <c r="I7" s="37" t="s">
        <v>57</v>
      </c>
      <c r="J7" s="103" t="s">
        <v>64</v>
      </c>
      <c r="K7" s="103" t="s">
        <v>65</v>
      </c>
      <c r="L7" s="103" t="s">
        <v>66</v>
      </c>
      <c r="M7" s="103" t="s">
        <v>67</v>
      </c>
      <c r="N7" s="103" t="s">
        <v>68</v>
      </c>
      <c r="O7" s="129"/>
      <c r="P7" s="129"/>
      <c r="Q7" s="129"/>
      <c r="R7" s="129"/>
      <c r="S7" s="128"/>
    </row>
    <row r="8" spans="1:19" ht="15" customHeight="1">
      <c r="A8" s="101">
        <v>1</v>
      </c>
      <c r="B8" s="101">
        <v>2</v>
      </c>
      <c r="C8" s="101">
        <v>3</v>
      </c>
      <c r="D8" s="101">
        <v>4</v>
      </c>
      <c r="E8" s="101">
        <v>5</v>
      </c>
      <c r="F8" s="101">
        <v>6</v>
      </c>
      <c r="G8" s="101">
        <v>7</v>
      </c>
      <c r="H8" s="101">
        <v>8</v>
      </c>
      <c r="I8" s="37">
        <v>9</v>
      </c>
      <c r="J8" s="101">
        <v>10</v>
      </c>
      <c r="K8" s="101">
        <v>11</v>
      </c>
      <c r="L8" s="101">
        <v>12</v>
      </c>
      <c r="M8" s="101">
        <v>13</v>
      </c>
      <c r="N8" s="101">
        <v>14</v>
      </c>
      <c r="O8" s="101">
        <v>15</v>
      </c>
      <c r="P8" s="101">
        <v>16</v>
      </c>
      <c r="Q8" s="101">
        <v>17</v>
      </c>
      <c r="R8" s="101">
        <v>18</v>
      </c>
      <c r="S8" s="101">
        <v>19</v>
      </c>
    </row>
    <row r="9" spans="1:19" ht="18" customHeight="1">
      <c r="A9" s="12">
        <v>105056</v>
      </c>
      <c r="B9" s="12" t="s">
        <v>69</v>
      </c>
      <c r="C9" s="74">
        <v>2945819</v>
      </c>
      <c r="D9" s="74">
        <v>2945819</v>
      </c>
      <c r="E9" s="74">
        <v>2945819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</row>
    <row r="10" spans="1:19" ht="18" customHeight="1">
      <c r="A10" s="102"/>
      <c r="B10" s="102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</row>
    <row r="11" spans="1:19" ht="18" customHeight="1">
      <c r="A11" s="120" t="s">
        <v>55</v>
      </c>
      <c r="B11" s="121"/>
      <c r="C11" s="44">
        <f>SUM(C9:C10)</f>
        <v>2945819</v>
      </c>
      <c r="D11" s="44">
        <f>SUM(D9:D10)</f>
        <v>2945819</v>
      </c>
      <c r="E11" s="44">
        <f>SUM(E9:E10)</f>
        <v>2945819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</row>
  </sheetData>
  <mergeCells count="20">
    <mergeCell ref="O6:O7"/>
    <mergeCell ref="P6:P7"/>
    <mergeCell ref="Q6:Q7"/>
    <mergeCell ref="R6:R7"/>
    <mergeCell ref="S6:S7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A2:S2"/>
    <mergeCell ref="A3:S3"/>
    <mergeCell ref="A4:B4"/>
    <mergeCell ref="D5:N5"/>
    <mergeCell ref="O5:S5"/>
  </mergeCells>
  <phoneticPr fontId="25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Right="0"/>
    <pageSetUpPr fitToPage="1"/>
  </sheetPr>
  <dimension ref="A1:O23"/>
  <sheetViews>
    <sheetView showGridLines="0" showZeros="0" workbookViewId="0">
      <pane ySplit="1" topLeftCell="A2" activePane="bottomLeft" state="frozen"/>
      <selection pane="bottomLeft" activeCell="G16" sqref="G16"/>
    </sheetView>
  </sheetViews>
  <sheetFormatPr defaultColWidth="8.625" defaultRowHeight="12.75" customHeight="1"/>
  <cols>
    <col min="1" max="1" width="14.25" customWidth="1"/>
    <col min="2" max="2" width="35.75" customWidth="1"/>
    <col min="3" max="15" width="16.75" customWidth="1"/>
  </cols>
  <sheetData>
    <row r="1" spans="1:15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25" customHeight="1">
      <c r="A2" s="130" t="s">
        <v>70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15" ht="41.25" customHeight="1">
      <c r="A3" s="107" t="str">
        <f>"2025"&amp;"年部门支出预算表"</f>
        <v>2025年部门支出预算表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15" ht="17.25" customHeight="1">
      <c r="A4" s="109" t="str">
        <f>"单位名称："&amp;"昆明市五华区青少年宫"</f>
        <v>单位名称：昆明市五华区青少年宫</v>
      </c>
      <c r="B4" s="108"/>
      <c r="O4" s="22" t="s">
        <v>1</v>
      </c>
    </row>
    <row r="5" spans="1:15" ht="27" customHeight="1">
      <c r="A5" s="138" t="s">
        <v>71</v>
      </c>
      <c r="B5" s="138" t="s">
        <v>72</v>
      </c>
      <c r="C5" s="138" t="s">
        <v>55</v>
      </c>
      <c r="D5" s="131" t="s">
        <v>58</v>
      </c>
      <c r="E5" s="132"/>
      <c r="F5" s="133"/>
      <c r="G5" s="141" t="s">
        <v>59</v>
      </c>
      <c r="H5" s="141" t="s">
        <v>60</v>
      </c>
      <c r="I5" s="141" t="s">
        <v>73</v>
      </c>
      <c r="J5" s="131" t="s">
        <v>62</v>
      </c>
      <c r="K5" s="132"/>
      <c r="L5" s="132"/>
      <c r="M5" s="132"/>
      <c r="N5" s="134"/>
      <c r="O5" s="135"/>
    </row>
    <row r="6" spans="1:15" ht="42" customHeight="1">
      <c r="A6" s="139"/>
      <c r="B6" s="139"/>
      <c r="C6" s="140"/>
      <c r="D6" s="99" t="s">
        <v>57</v>
      </c>
      <c r="E6" s="99" t="s">
        <v>74</v>
      </c>
      <c r="F6" s="99" t="s">
        <v>75</v>
      </c>
      <c r="G6" s="140"/>
      <c r="H6" s="140"/>
      <c r="I6" s="142"/>
      <c r="J6" s="99" t="s">
        <v>57</v>
      </c>
      <c r="K6" s="93" t="s">
        <v>76</v>
      </c>
      <c r="L6" s="93" t="s">
        <v>77</v>
      </c>
      <c r="M6" s="93" t="s">
        <v>78</v>
      </c>
      <c r="N6" s="93" t="s">
        <v>79</v>
      </c>
      <c r="O6" s="93" t="s">
        <v>80</v>
      </c>
    </row>
    <row r="7" spans="1:15" ht="18" customHeight="1">
      <c r="A7" s="24" t="s">
        <v>81</v>
      </c>
      <c r="B7" s="24" t="s">
        <v>82</v>
      </c>
      <c r="C7" s="24" t="s">
        <v>83</v>
      </c>
      <c r="D7" s="26" t="s">
        <v>84</v>
      </c>
      <c r="E7" s="26" t="s">
        <v>85</v>
      </c>
      <c r="F7" s="26" t="s">
        <v>86</v>
      </c>
      <c r="G7" s="26" t="s">
        <v>87</v>
      </c>
      <c r="H7" s="26" t="s">
        <v>88</v>
      </c>
      <c r="I7" s="26" t="s">
        <v>89</v>
      </c>
      <c r="J7" s="26" t="s">
        <v>90</v>
      </c>
      <c r="K7" s="26" t="s">
        <v>91</v>
      </c>
      <c r="L7" s="26" t="s">
        <v>92</v>
      </c>
      <c r="M7" s="26" t="s">
        <v>93</v>
      </c>
      <c r="N7" s="24" t="s">
        <v>94</v>
      </c>
      <c r="O7" s="26" t="s">
        <v>95</v>
      </c>
    </row>
    <row r="8" spans="1:15" ht="18" customHeight="1">
      <c r="A8" s="86" t="s">
        <v>96</v>
      </c>
      <c r="B8" s="86" t="s">
        <v>97</v>
      </c>
      <c r="C8" s="100">
        <f>D8</f>
        <v>1982784</v>
      </c>
      <c r="D8" s="74">
        <f>E8+F8</f>
        <v>1982784</v>
      </c>
      <c r="E8" s="74">
        <v>1966992</v>
      </c>
      <c r="F8" s="74">
        <v>15792</v>
      </c>
      <c r="G8" s="26"/>
      <c r="H8" s="26"/>
      <c r="I8" s="26"/>
      <c r="J8" s="26"/>
      <c r="K8" s="26"/>
      <c r="L8" s="26"/>
      <c r="M8" s="26"/>
      <c r="N8" s="24"/>
      <c r="O8" s="26"/>
    </row>
    <row r="9" spans="1:15" ht="18" customHeight="1">
      <c r="A9" s="88" t="s">
        <v>98</v>
      </c>
      <c r="B9" s="88" t="s">
        <v>99</v>
      </c>
      <c r="C9" s="100">
        <f t="shared" ref="C9:C21" si="0">D9</f>
        <v>1982784</v>
      </c>
      <c r="D9" s="74">
        <f t="shared" ref="D9:D10" si="1">E9+F9</f>
        <v>1982784</v>
      </c>
      <c r="E9" s="74">
        <v>1966992</v>
      </c>
      <c r="F9" s="74">
        <v>15792</v>
      </c>
      <c r="G9" s="26"/>
      <c r="H9" s="26"/>
      <c r="I9" s="26"/>
      <c r="J9" s="26"/>
      <c r="K9" s="26"/>
      <c r="L9" s="26"/>
      <c r="M9" s="26"/>
      <c r="N9" s="24"/>
      <c r="O9" s="26"/>
    </row>
    <row r="10" spans="1:15" ht="18" customHeight="1">
      <c r="A10" s="89" t="s">
        <v>100</v>
      </c>
      <c r="B10" s="89" t="s">
        <v>99</v>
      </c>
      <c r="C10" s="100">
        <f t="shared" si="0"/>
        <v>1982784</v>
      </c>
      <c r="D10" s="74">
        <f t="shared" si="1"/>
        <v>1982784</v>
      </c>
      <c r="E10" s="74">
        <v>1966992</v>
      </c>
      <c r="F10" s="74">
        <v>15792</v>
      </c>
      <c r="G10" s="26"/>
      <c r="H10" s="26"/>
      <c r="I10" s="26"/>
      <c r="J10" s="26"/>
      <c r="K10" s="26"/>
      <c r="L10" s="26"/>
      <c r="M10" s="26"/>
      <c r="N10" s="24"/>
      <c r="O10" s="26"/>
    </row>
    <row r="11" spans="1:15" ht="18" customHeight="1">
      <c r="A11" s="86" t="s">
        <v>101</v>
      </c>
      <c r="B11" s="86" t="s">
        <v>102</v>
      </c>
      <c r="C11" s="100">
        <f t="shared" si="0"/>
        <v>540330</v>
      </c>
      <c r="D11" s="74">
        <v>540330</v>
      </c>
      <c r="E11" s="74">
        <v>540330</v>
      </c>
      <c r="F11" s="26"/>
      <c r="G11" s="26"/>
      <c r="H11" s="26"/>
      <c r="I11" s="26"/>
      <c r="J11" s="26"/>
      <c r="K11" s="26"/>
      <c r="L11" s="26"/>
      <c r="M11" s="26"/>
      <c r="N11" s="24"/>
      <c r="O11" s="26"/>
    </row>
    <row r="12" spans="1:15" ht="18" customHeight="1">
      <c r="A12" s="88" t="s">
        <v>103</v>
      </c>
      <c r="B12" s="88" t="s">
        <v>104</v>
      </c>
      <c r="C12" s="100">
        <f t="shared" si="0"/>
        <v>540330</v>
      </c>
      <c r="D12" s="74">
        <v>540330</v>
      </c>
      <c r="E12" s="74">
        <v>540330</v>
      </c>
      <c r="F12" s="26"/>
      <c r="G12" s="26"/>
      <c r="H12" s="26"/>
      <c r="I12" s="26"/>
      <c r="J12" s="26"/>
      <c r="K12" s="26"/>
      <c r="L12" s="26"/>
      <c r="M12" s="26"/>
      <c r="N12" s="24"/>
      <c r="O12" s="26"/>
    </row>
    <row r="13" spans="1:15" ht="18" customHeight="1">
      <c r="A13" s="89" t="s">
        <v>105</v>
      </c>
      <c r="B13" s="89" t="s">
        <v>106</v>
      </c>
      <c r="C13" s="100">
        <f t="shared" si="0"/>
        <v>360000</v>
      </c>
      <c r="D13" s="74">
        <v>360000</v>
      </c>
      <c r="E13" s="74">
        <v>360000</v>
      </c>
      <c r="F13" s="26"/>
      <c r="G13" s="26"/>
      <c r="H13" s="26"/>
      <c r="I13" s="26"/>
      <c r="J13" s="26"/>
      <c r="K13" s="26"/>
      <c r="L13" s="26"/>
      <c r="M13" s="26"/>
      <c r="N13" s="24"/>
      <c r="O13" s="26"/>
    </row>
    <row r="14" spans="1:15" ht="18" customHeight="1">
      <c r="A14" s="89" t="s">
        <v>107</v>
      </c>
      <c r="B14" s="89" t="s">
        <v>108</v>
      </c>
      <c r="C14" s="100">
        <f t="shared" si="0"/>
        <v>180330</v>
      </c>
      <c r="D14" s="74">
        <v>180330</v>
      </c>
      <c r="E14" s="74">
        <v>180330</v>
      </c>
      <c r="F14" s="26"/>
      <c r="G14" s="26"/>
      <c r="H14" s="26"/>
      <c r="I14" s="26"/>
      <c r="J14" s="26"/>
      <c r="K14" s="26"/>
      <c r="L14" s="26"/>
      <c r="M14" s="26"/>
      <c r="N14" s="24"/>
      <c r="O14" s="26"/>
    </row>
    <row r="15" spans="1:15" ht="18" customHeight="1">
      <c r="A15" s="86" t="s">
        <v>109</v>
      </c>
      <c r="B15" s="86" t="s">
        <v>110</v>
      </c>
      <c r="C15" s="100">
        <f t="shared" si="0"/>
        <v>227873</v>
      </c>
      <c r="D15" s="74">
        <v>227873</v>
      </c>
      <c r="E15" s="74">
        <v>227873</v>
      </c>
      <c r="F15" s="26"/>
      <c r="G15" s="26"/>
      <c r="H15" s="26"/>
      <c r="I15" s="26"/>
      <c r="J15" s="26"/>
      <c r="K15" s="26"/>
      <c r="L15" s="26"/>
      <c r="M15" s="26"/>
      <c r="N15" s="24"/>
      <c r="O15" s="26"/>
    </row>
    <row r="16" spans="1:15" ht="18" customHeight="1">
      <c r="A16" s="88" t="s">
        <v>111</v>
      </c>
      <c r="B16" s="88" t="s">
        <v>112</v>
      </c>
      <c r="C16" s="100">
        <f t="shared" si="0"/>
        <v>227873</v>
      </c>
      <c r="D16" s="74">
        <v>227873</v>
      </c>
      <c r="E16" s="74">
        <v>227873</v>
      </c>
      <c r="F16" s="26"/>
      <c r="G16" s="26"/>
      <c r="H16" s="26"/>
      <c r="I16" s="26"/>
      <c r="J16" s="26"/>
      <c r="K16" s="26"/>
      <c r="L16" s="26"/>
      <c r="M16" s="26"/>
      <c r="N16" s="24"/>
      <c r="O16" s="26"/>
    </row>
    <row r="17" spans="1:15" ht="18" customHeight="1">
      <c r="A17" s="89" t="s">
        <v>113</v>
      </c>
      <c r="B17" s="89" t="s">
        <v>114</v>
      </c>
      <c r="C17" s="100">
        <f t="shared" si="0"/>
        <v>223462</v>
      </c>
      <c r="D17" s="74">
        <v>223462</v>
      </c>
      <c r="E17" s="74">
        <v>223462</v>
      </c>
      <c r="F17" s="26"/>
      <c r="G17" s="26"/>
      <c r="H17" s="26"/>
      <c r="I17" s="26"/>
      <c r="J17" s="26"/>
      <c r="K17" s="26"/>
      <c r="L17" s="26"/>
      <c r="M17" s="26"/>
      <c r="N17" s="24"/>
      <c r="O17" s="26"/>
    </row>
    <row r="18" spans="1:15" ht="18" customHeight="1">
      <c r="A18" s="89" t="s">
        <v>115</v>
      </c>
      <c r="B18" s="89" t="s">
        <v>116</v>
      </c>
      <c r="C18" s="100">
        <f t="shared" si="0"/>
        <v>4411</v>
      </c>
      <c r="D18" s="74">
        <v>4411</v>
      </c>
      <c r="E18" s="74">
        <v>4411</v>
      </c>
      <c r="F18" s="26"/>
      <c r="G18" s="26"/>
      <c r="H18" s="26"/>
      <c r="I18" s="26"/>
      <c r="J18" s="26"/>
      <c r="K18" s="26"/>
      <c r="L18" s="26"/>
      <c r="M18" s="26"/>
      <c r="N18" s="24"/>
      <c r="O18" s="26"/>
    </row>
    <row r="19" spans="1:15" ht="18" customHeight="1">
      <c r="A19" s="86" t="s">
        <v>117</v>
      </c>
      <c r="B19" s="86" t="s">
        <v>118</v>
      </c>
      <c r="C19" s="100">
        <f t="shared" si="0"/>
        <v>194832</v>
      </c>
      <c r="D19" s="74">
        <v>194832</v>
      </c>
      <c r="E19" s="74">
        <v>194832</v>
      </c>
      <c r="F19" s="26"/>
      <c r="G19" s="26"/>
      <c r="H19" s="26"/>
      <c r="I19" s="26"/>
      <c r="J19" s="26"/>
      <c r="K19" s="26"/>
      <c r="L19" s="26"/>
      <c r="M19" s="26"/>
      <c r="N19" s="24"/>
      <c r="O19" s="26"/>
    </row>
    <row r="20" spans="1:15" ht="18" customHeight="1">
      <c r="A20" s="88" t="s">
        <v>119</v>
      </c>
      <c r="B20" s="88" t="s">
        <v>120</v>
      </c>
      <c r="C20" s="100">
        <f t="shared" si="0"/>
        <v>194832</v>
      </c>
      <c r="D20" s="74">
        <v>194832</v>
      </c>
      <c r="E20" s="74">
        <v>194832</v>
      </c>
      <c r="F20" s="26"/>
      <c r="G20" s="26"/>
      <c r="H20" s="26"/>
      <c r="I20" s="26"/>
      <c r="J20" s="26"/>
      <c r="K20" s="26"/>
      <c r="L20" s="26"/>
      <c r="M20" s="26"/>
      <c r="N20" s="24"/>
      <c r="O20" s="26"/>
    </row>
    <row r="21" spans="1:15" ht="18" customHeight="1">
      <c r="A21" s="89" t="s">
        <v>121</v>
      </c>
      <c r="B21" s="89" t="s">
        <v>122</v>
      </c>
      <c r="C21" s="100">
        <f t="shared" si="0"/>
        <v>194832</v>
      </c>
      <c r="D21" s="74">
        <v>194832</v>
      </c>
      <c r="E21" s="74">
        <v>194832</v>
      </c>
      <c r="F21" s="26"/>
      <c r="G21" s="26"/>
      <c r="H21" s="26"/>
      <c r="I21" s="26"/>
      <c r="J21" s="26"/>
      <c r="K21" s="26"/>
      <c r="L21" s="26"/>
      <c r="M21" s="26"/>
      <c r="N21" s="24"/>
      <c r="O21" s="26"/>
    </row>
    <row r="22" spans="1:15" ht="21" customHeight="1">
      <c r="A22" s="27"/>
      <c r="B22" s="27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</row>
    <row r="23" spans="1:15" ht="21" customHeight="1">
      <c r="A23" s="136" t="s">
        <v>55</v>
      </c>
      <c r="B23" s="137"/>
      <c r="C23" s="44">
        <f>C8+C11+C15+C19</f>
        <v>2945819</v>
      </c>
      <c r="D23" s="44">
        <f>D8+D11+D15+D19</f>
        <v>2945819</v>
      </c>
      <c r="E23" s="44">
        <f>E8+E11+E15+E19</f>
        <v>2930027</v>
      </c>
      <c r="F23" s="44">
        <f>F8+F11+F15+F19</f>
        <v>15792</v>
      </c>
      <c r="G23" s="44"/>
      <c r="H23" s="44"/>
      <c r="I23" s="44"/>
      <c r="J23" s="44"/>
      <c r="K23" s="44"/>
      <c r="L23" s="44"/>
      <c r="M23" s="44"/>
      <c r="N23" s="44"/>
      <c r="O23" s="44"/>
    </row>
  </sheetData>
  <mergeCells count="12">
    <mergeCell ref="A23:B23"/>
    <mergeCell ref="A5:A6"/>
    <mergeCell ref="B5:B6"/>
    <mergeCell ref="C5:C6"/>
    <mergeCell ref="G5:G6"/>
    <mergeCell ref="A2:O2"/>
    <mergeCell ref="A3:O3"/>
    <mergeCell ref="A4:B4"/>
    <mergeCell ref="D5:F5"/>
    <mergeCell ref="J5:O5"/>
    <mergeCell ref="H5:H6"/>
    <mergeCell ref="I5:I6"/>
  </mergeCells>
  <phoneticPr fontId="25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 pane="bottomLeft" activeCell="D10" sqref="D10"/>
    </sheetView>
  </sheetViews>
  <sheetFormatPr defaultColWidth="8.625" defaultRowHeight="12.75" customHeight="1"/>
  <cols>
    <col min="1" max="4" width="35.625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0"/>
      <c r="B2" s="22"/>
      <c r="C2" s="22"/>
      <c r="D2" s="22" t="s">
        <v>123</v>
      </c>
    </row>
    <row r="3" spans="1:4" ht="41.25" customHeight="1">
      <c r="A3" s="107" t="str">
        <f>"2025"&amp;"年部门财政拨款收支预算总表"</f>
        <v>2025年部门财政拨款收支预算总表</v>
      </c>
      <c r="B3" s="108"/>
      <c r="C3" s="108"/>
      <c r="D3" s="108"/>
    </row>
    <row r="4" spans="1:4" ht="17.25" customHeight="1">
      <c r="A4" s="109" t="str">
        <f>"单位名称："&amp;"昆明市五华区青少年宫"</f>
        <v>单位名称：昆明市五华区青少年宫</v>
      </c>
      <c r="B4" s="110"/>
      <c r="D4" s="22" t="s">
        <v>1</v>
      </c>
    </row>
    <row r="5" spans="1:4" ht="17.25" customHeight="1">
      <c r="A5" s="111" t="s">
        <v>2</v>
      </c>
      <c r="B5" s="112"/>
      <c r="C5" s="111" t="s">
        <v>3</v>
      </c>
      <c r="D5" s="112"/>
    </row>
    <row r="6" spans="1:4" ht="18.75" customHeight="1">
      <c r="A6" s="93" t="s">
        <v>4</v>
      </c>
      <c r="B6" s="93" t="s">
        <v>5</v>
      </c>
      <c r="C6" s="93" t="s">
        <v>6</v>
      </c>
      <c r="D6" s="93" t="s">
        <v>5</v>
      </c>
    </row>
    <row r="7" spans="1:4" ht="16.5" customHeight="1">
      <c r="A7" s="94" t="s">
        <v>124</v>
      </c>
      <c r="B7" s="44">
        <v>2945819</v>
      </c>
      <c r="C7" s="94" t="s">
        <v>125</v>
      </c>
      <c r="D7" s="44">
        <v>2945819</v>
      </c>
    </row>
    <row r="8" spans="1:4" ht="16.5" customHeight="1">
      <c r="A8" s="94" t="s">
        <v>126</v>
      </c>
      <c r="B8" s="44">
        <v>2945819</v>
      </c>
      <c r="C8" s="94" t="s">
        <v>127</v>
      </c>
      <c r="D8" s="44"/>
    </row>
    <row r="9" spans="1:4" ht="16.5" customHeight="1">
      <c r="A9" s="94" t="s">
        <v>128</v>
      </c>
      <c r="B9" s="44"/>
      <c r="C9" s="94" t="s">
        <v>129</v>
      </c>
      <c r="D9" s="44"/>
    </row>
    <row r="10" spans="1:4" ht="16.5" customHeight="1">
      <c r="A10" s="94" t="s">
        <v>130</v>
      </c>
      <c r="B10" s="44"/>
      <c r="C10" s="94" t="s">
        <v>131</v>
      </c>
      <c r="D10" s="44"/>
    </row>
    <row r="11" spans="1:4" ht="16.5" customHeight="1">
      <c r="A11" s="94" t="s">
        <v>132</v>
      </c>
      <c r="B11" s="44"/>
      <c r="C11" s="94" t="s">
        <v>133</v>
      </c>
      <c r="D11" s="44"/>
    </row>
    <row r="12" spans="1:4" ht="16.5" customHeight="1">
      <c r="A12" s="94" t="s">
        <v>126</v>
      </c>
      <c r="B12" s="44"/>
      <c r="C12" s="94" t="s">
        <v>134</v>
      </c>
      <c r="D12" s="44"/>
    </row>
    <row r="13" spans="1:4" ht="16.5" customHeight="1">
      <c r="A13" s="95" t="s">
        <v>128</v>
      </c>
      <c r="B13" s="44"/>
      <c r="C13" s="35" t="s">
        <v>135</v>
      </c>
      <c r="D13" s="44"/>
    </row>
    <row r="14" spans="1:4" ht="16.5" customHeight="1">
      <c r="A14" s="95" t="s">
        <v>130</v>
      </c>
      <c r="B14" s="44"/>
      <c r="C14" s="35" t="s">
        <v>136</v>
      </c>
      <c r="D14" s="44">
        <v>1982784</v>
      </c>
    </row>
    <row r="15" spans="1:4" ht="16.5" customHeight="1">
      <c r="A15" s="96"/>
      <c r="B15" s="44"/>
      <c r="C15" s="35" t="s">
        <v>137</v>
      </c>
      <c r="D15" s="44">
        <v>540330</v>
      </c>
    </row>
    <row r="16" spans="1:4" ht="16.5" customHeight="1">
      <c r="A16" s="96"/>
      <c r="B16" s="44"/>
      <c r="C16" s="35" t="s">
        <v>138</v>
      </c>
      <c r="D16" s="44">
        <v>227873</v>
      </c>
    </row>
    <row r="17" spans="1:4" ht="16.5" customHeight="1">
      <c r="A17" s="96"/>
      <c r="B17" s="44"/>
      <c r="C17" s="35" t="s">
        <v>139</v>
      </c>
      <c r="D17" s="44"/>
    </row>
    <row r="18" spans="1:4" ht="16.5" customHeight="1">
      <c r="A18" s="96"/>
      <c r="B18" s="44"/>
      <c r="C18" s="35" t="s">
        <v>140</v>
      </c>
      <c r="D18" s="44"/>
    </row>
    <row r="19" spans="1:4" ht="16.5" customHeight="1">
      <c r="A19" s="96"/>
      <c r="B19" s="44"/>
      <c r="C19" s="35" t="s">
        <v>141</v>
      </c>
      <c r="D19" s="44"/>
    </row>
    <row r="20" spans="1:4" ht="16.5" customHeight="1">
      <c r="A20" s="96"/>
      <c r="B20" s="44"/>
      <c r="C20" s="35" t="s">
        <v>142</v>
      </c>
      <c r="D20" s="44"/>
    </row>
    <row r="21" spans="1:4" ht="16.5" customHeight="1">
      <c r="A21" s="96"/>
      <c r="B21" s="44"/>
      <c r="C21" s="35" t="s">
        <v>143</v>
      </c>
      <c r="D21" s="44"/>
    </row>
    <row r="22" spans="1:4" ht="16.5" customHeight="1">
      <c r="A22" s="96"/>
      <c r="B22" s="44"/>
      <c r="C22" s="35" t="s">
        <v>144</v>
      </c>
      <c r="D22" s="44"/>
    </row>
    <row r="23" spans="1:4" ht="16.5" customHeight="1">
      <c r="A23" s="96"/>
      <c r="B23" s="44"/>
      <c r="C23" s="35" t="s">
        <v>145</v>
      </c>
      <c r="D23" s="44"/>
    </row>
    <row r="24" spans="1:4" ht="16.5" customHeight="1">
      <c r="A24" s="96"/>
      <c r="B24" s="44"/>
      <c r="C24" s="35" t="s">
        <v>146</v>
      </c>
      <c r="D24" s="44"/>
    </row>
    <row r="25" spans="1:4" ht="16.5" customHeight="1">
      <c r="A25" s="96"/>
      <c r="B25" s="44"/>
      <c r="C25" s="35" t="s">
        <v>147</v>
      </c>
      <c r="D25" s="44"/>
    </row>
    <row r="26" spans="1:4" ht="16.5" customHeight="1">
      <c r="A26" s="96"/>
      <c r="B26" s="44"/>
      <c r="C26" s="35" t="s">
        <v>148</v>
      </c>
      <c r="D26" s="44">
        <v>194832</v>
      </c>
    </row>
    <row r="27" spans="1:4" ht="16.5" customHeight="1">
      <c r="A27" s="96"/>
      <c r="B27" s="44"/>
      <c r="C27" s="35" t="s">
        <v>149</v>
      </c>
      <c r="D27" s="44"/>
    </row>
    <row r="28" spans="1:4" ht="16.5" customHeight="1">
      <c r="A28" s="96"/>
      <c r="B28" s="44"/>
      <c r="C28" s="35" t="s">
        <v>150</v>
      </c>
      <c r="D28" s="44"/>
    </row>
    <row r="29" spans="1:4" ht="16.5" customHeight="1">
      <c r="A29" s="96"/>
      <c r="B29" s="44"/>
      <c r="C29" s="35" t="s">
        <v>151</v>
      </c>
      <c r="D29" s="44"/>
    </row>
    <row r="30" spans="1:4" ht="16.5" customHeight="1">
      <c r="A30" s="96"/>
      <c r="B30" s="44"/>
      <c r="C30" s="35" t="s">
        <v>152</v>
      </c>
      <c r="D30" s="44"/>
    </row>
    <row r="31" spans="1:4" ht="16.5" customHeight="1">
      <c r="A31" s="96"/>
      <c r="B31" s="44"/>
      <c r="C31" s="35" t="s">
        <v>153</v>
      </c>
      <c r="D31" s="44"/>
    </row>
    <row r="32" spans="1:4" ht="16.5" customHeight="1">
      <c r="A32" s="96"/>
      <c r="B32" s="44"/>
      <c r="C32" s="95" t="s">
        <v>154</v>
      </c>
      <c r="D32" s="44"/>
    </row>
    <row r="33" spans="1:4" ht="16.5" customHeight="1">
      <c r="A33" s="96"/>
      <c r="B33" s="44"/>
      <c r="C33" s="95" t="s">
        <v>155</v>
      </c>
      <c r="D33" s="44"/>
    </row>
    <row r="34" spans="1:4" ht="16.5" customHeight="1">
      <c r="A34" s="96"/>
      <c r="B34" s="44"/>
      <c r="C34" s="15" t="s">
        <v>156</v>
      </c>
      <c r="D34" s="44"/>
    </row>
    <row r="35" spans="1:4" ht="15" customHeight="1">
      <c r="A35" s="97" t="s">
        <v>50</v>
      </c>
      <c r="B35" s="98">
        <f>SUM(B8:B34)</f>
        <v>2945819</v>
      </c>
      <c r="C35" s="97" t="s">
        <v>51</v>
      </c>
      <c r="D35" s="98">
        <f>SUM(D14:D27)</f>
        <v>2945819</v>
      </c>
    </row>
  </sheetData>
  <mergeCells count="4">
    <mergeCell ref="A3:D3"/>
    <mergeCell ref="A4:B4"/>
    <mergeCell ref="A5:B5"/>
    <mergeCell ref="C5:D5"/>
  </mergeCells>
  <phoneticPr fontId="25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Right="0"/>
    <pageSetUpPr fitToPage="1"/>
  </sheetPr>
  <dimension ref="A1:G22"/>
  <sheetViews>
    <sheetView showZeros="0" workbookViewId="0">
      <pane ySplit="1" topLeftCell="A2" activePane="bottomLeft" state="frozen"/>
      <selection pane="bottomLeft" activeCell="H17" sqref="H17"/>
    </sheetView>
  </sheetViews>
  <sheetFormatPr defaultColWidth="9.125" defaultRowHeight="14.25" customHeight="1"/>
  <cols>
    <col min="1" max="1" width="20.125" customWidth="1"/>
    <col min="2" max="2" width="39.125" customWidth="1"/>
    <col min="3" max="7" width="22.2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4.25" customHeight="1">
      <c r="D2" s="68"/>
      <c r="F2" s="38"/>
      <c r="G2" s="75" t="s">
        <v>157</v>
      </c>
    </row>
    <row r="3" spans="1:7" ht="41.25" customHeight="1">
      <c r="A3" s="143" t="str">
        <f>"2025"&amp;"年一般公共预算支出预算表（按功能科目分类）"</f>
        <v>2025年一般公共预算支出预算表（按功能科目分类）</v>
      </c>
      <c r="B3" s="143"/>
      <c r="C3" s="143"/>
      <c r="D3" s="143"/>
      <c r="E3" s="143"/>
      <c r="F3" s="143"/>
      <c r="G3" s="143"/>
    </row>
    <row r="4" spans="1:7" ht="18" customHeight="1">
      <c r="A4" s="4" t="str">
        <f>"单位名称："&amp;"昆明市五华区青少年宫"</f>
        <v>单位名称：昆明市五华区青少年宫</v>
      </c>
      <c r="F4" s="63"/>
      <c r="G4" s="75" t="s">
        <v>1</v>
      </c>
    </row>
    <row r="5" spans="1:7" ht="20.25" customHeight="1">
      <c r="A5" s="144" t="s">
        <v>158</v>
      </c>
      <c r="B5" s="145"/>
      <c r="C5" s="151" t="s">
        <v>55</v>
      </c>
      <c r="D5" s="146" t="s">
        <v>74</v>
      </c>
      <c r="E5" s="147"/>
      <c r="F5" s="148"/>
      <c r="G5" s="153" t="s">
        <v>75</v>
      </c>
    </row>
    <row r="6" spans="1:7" ht="20.25" customHeight="1">
      <c r="A6" s="85" t="s">
        <v>71</v>
      </c>
      <c r="B6" s="85" t="s">
        <v>72</v>
      </c>
      <c r="C6" s="152"/>
      <c r="D6" s="65" t="s">
        <v>57</v>
      </c>
      <c r="E6" s="65" t="s">
        <v>159</v>
      </c>
      <c r="F6" s="65" t="s">
        <v>160</v>
      </c>
      <c r="G6" s="154"/>
    </row>
    <row r="7" spans="1:7" ht="15" customHeight="1">
      <c r="A7" s="30" t="s">
        <v>81</v>
      </c>
      <c r="B7" s="30" t="s">
        <v>82</v>
      </c>
      <c r="C7" s="30" t="s">
        <v>83</v>
      </c>
      <c r="D7" s="30" t="s">
        <v>84</v>
      </c>
      <c r="E7" s="30" t="s">
        <v>85</v>
      </c>
      <c r="F7" s="30" t="s">
        <v>86</v>
      </c>
      <c r="G7" s="30" t="s">
        <v>87</v>
      </c>
    </row>
    <row r="8" spans="1:7" ht="15" customHeight="1">
      <c r="A8" s="86" t="s">
        <v>96</v>
      </c>
      <c r="B8" s="86" t="s">
        <v>97</v>
      </c>
      <c r="C8" s="87">
        <v>1982784</v>
      </c>
      <c r="D8" s="74">
        <v>1966992</v>
      </c>
      <c r="E8" s="74">
        <v>1879392</v>
      </c>
      <c r="F8" s="74">
        <v>87600</v>
      </c>
      <c r="G8" s="74">
        <v>15792</v>
      </c>
    </row>
    <row r="9" spans="1:7" ht="15" customHeight="1">
      <c r="A9" s="88" t="s">
        <v>98</v>
      </c>
      <c r="B9" s="88" t="s">
        <v>99</v>
      </c>
      <c r="C9" s="87">
        <v>1982784</v>
      </c>
      <c r="D9" s="74">
        <v>1966992</v>
      </c>
      <c r="E9" s="74">
        <v>1879392</v>
      </c>
      <c r="F9" s="74">
        <v>87600</v>
      </c>
      <c r="G9" s="74">
        <v>15792</v>
      </c>
    </row>
    <row r="10" spans="1:7" ht="15" customHeight="1">
      <c r="A10" s="89" t="s">
        <v>100</v>
      </c>
      <c r="B10" s="89" t="s">
        <v>99</v>
      </c>
      <c r="C10" s="87">
        <v>1982784</v>
      </c>
      <c r="D10" s="74">
        <v>1966992</v>
      </c>
      <c r="E10" s="74">
        <v>1879392</v>
      </c>
      <c r="F10" s="74">
        <v>87600</v>
      </c>
      <c r="G10" s="74">
        <v>15792</v>
      </c>
    </row>
    <row r="11" spans="1:7" ht="15" customHeight="1">
      <c r="A11" s="86" t="s">
        <v>101</v>
      </c>
      <c r="B11" s="86" t="s">
        <v>102</v>
      </c>
      <c r="C11" s="87">
        <v>540330</v>
      </c>
      <c r="D11" s="74">
        <v>540330</v>
      </c>
      <c r="E11" s="74">
        <v>486330</v>
      </c>
      <c r="F11" s="74">
        <v>54000</v>
      </c>
      <c r="G11" s="74"/>
    </row>
    <row r="12" spans="1:7" ht="15" customHeight="1">
      <c r="A12" s="88" t="s">
        <v>103</v>
      </c>
      <c r="B12" s="88" t="s">
        <v>104</v>
      </c>
      <c r="C12" s="87">
        <v>540330</v>
      </c>
      <c r="D12" s="74">
        <v>540330</v>
      </c>
      <c r="E12" s="74">
        <v>486330</v>
      </c>
      <c r="F12" s="74">
        <v>54000</v>
      </c>
      <c r="G12" s="74"/>
    </row>
    <row r="13" spans="1:7" ht="15" customHeight="1">
      <c r="A13" s="89" t="s">
        <v>105</v>
      </c>
      <c r="B13" s="89" t="s">
        <v>106</v>
      </c>
      <c r="C13" s="87">
        <v>360000</v>
      </c>
      <c r="D13" s="74">
        <v>360000</v>
      </c>
      <c r="E13" s="74">
        <v>306000</v>
      </c>
      <c r="F13" s="74">
        <v>54000</v>
      </c>
      <c r="G13" s="74"/>
    </row>
    <row r="14" spans="1:7" ht="15" customHeight="1">
      <c r="A14" s="89" t="s">
        <v>107</v>
      </c>
      <c r="B14" s="89" t="s">
        <v>108</v>
      </c>
      <c r="C14" s="87">
        <v>180330</v>
      </c>
      <c r="D14" s="74">
        <v>180330</v>
      </c>
      <c r="E14" s="74">
        <v>180330</v>
      </c>
      <c r="F14" s="74"/>
      <c r="G14" s="74"/>
    </row>
    <row r="15" spans="1:7" ht="15" customHeight="1">
      <c r="A15" s="86" t="s">
        <v>109</v>
      </c>
      <c r="B15" s="86" t="s">
        <v>110</v>
      </c>
      <c r="C15" s="87">
        <v>227873</v>
      </c>
      <c r="D15" s="74">
        <v>227873</v>
      </c>
      <c r="E15" s="74">
        <v>227873</v>
      </c>
      <c r="F15" s="74"/>
      <c r="G15" s="74"/>
    </row>
    <row r="16" spans="1:7" ht="15" customHeight="1">
      <c r="A16" s="88" t="s">
        <v>111</v>
      </c>
      <c r="B16" s="88" t="s">
        <v>112</v>
      </c>
      <c r="C16" s="87">
        <v>227873</v>
      </c>
      <c r="D16" s="74">
        <v>227873</v>
      </c>
      <c r="E16" s="74">
        <v>227873</v>
      </c>
      <c r="F16" s="74"/>
      <c r="G16" s="74"/>
    </row>
    <row r="17" spans="1:7" ht="15" customHeight="1">
      <c r="A17" s="89" t="s">
        <v>113</v>
      </c>
      <c r="B17" s="89" t="s">
        <v>114</v>
      </c>
      <c r="C17" s="87">
        <v>223462</v>
      </c>
      <c r="D17" s="74">
        <v>223462</v>
      </c>
      <c r="E17" s="74">
        <v>223462</v>
      </c>
      <c r="F17" s="74"/>
      <c r="G17" s="74"/>
    </row>
    <row r="18" spans="1:7" ht="15" customHeight="1">
      <c r="A18" s="89" t="s">
        <v>115</v>
      </c>
      <c r="B18" s="89" t="s">
        <v>116</v>
      </c>
      <c r="C18" s="87">
        <v>4411</v>
      </c>
      <c r="D18" s="74">
        <v>4411</v>
      </c>
      <c r="E18" s="74">
        <v>4411</v>
      </c>
      <c r="F18" s="74"/>
      <c r="G18" s="74"/>
    </row>
    <row r="19" spans="1:7" ht="15" customHeight="1">
      <c r="A19" s="86" t="s">
        <v>117</v>
      </c>
      <c r="B19" s="86" t="s">
        <v>118</v>
      </c>
      <c r="C19" s="87">
        <v>194832</v>
      </c>
      <c r="D19" s="74">
        <v>194832</v>
      </c>
      <c r="E19" s="74">
        <v>194832</v>
      </c>
      <c r="F19" s="74"/>
      <c r="G19" s="74"/>
    </row>
    <row r="20" spans="1:7" ht="15" customHeight="1">
      <c r="A20" s="88" t="s">
        <v>119</v>
      </c>
      <c r="B20" s="88" t="s">
        <v>120</v>
      </c>
      <c r="C20" s="87">
        <v>194832</v>
      </c>
      <c r="D20" s="74">
        <v>194832</v>
      </c>
      <c r="E20" s="74">
        <v>194832</v>
      </c>
      <c r="F20" s="74"/>
      <c r="G20" s="74"/>
    </row>
    <row r="21" spans="1:7" ht="15" customHeight="1">
      <c r="A21" s="89" t="s">
        <v>121</v>
      </c>
      <c r="B21" s="89" t="s">
        <v>122</v>
      </c>
      <c r="C21" s="90">
        <v>194832</v>
      </c>
      <c r="D21" s="91">
        <v>194832</v>
      </c>
      <c r="E21" s="91">
        <v>194832</v>
      </c>
      <c r="F21" s="91"/>
      <c r="G21" s="91"/>
    </row>
    <row r="22" spans="1:7" ht="18" customHeight="1">
      <c r="A22" s="149" t="s">
        <v>161</v>
      </c>
      <c r="B22" s="150" t="s">
        <v>161</v>
      </c>
      <c r="C22" s="92">
        <f>C8+C11+C15+C19</f>
        <v>2945819</v>
      </c>
      <c r="D22" s="92">
        <f t="shared" ref="D22:G22" si="0">D8+D11+D15+D19</f>
        <v>2930027</v>
      </c>
      <c r="E22" s="92">
        <f t="shared" si="0"/>
        <v>2788427</v>
      </c>
      <c r="F22" s="92">
        <f t="shared" si="0"/>
        <v>141600</v>
      </c>
      <c r="G22" s="92">
        <f t="shared" si="0"/>
        <v>15792</v>
      </c>
    </row>
  </sheetData>
  <mergeCells count="6">
    <mergeCell ref="A3:G3"/>
    <mergeCell ref="A5:B5"/>
    <mergeCell ref="D5:F5"/>
    <mergeCell ref="A22:B22"/>
    <mergeCell ref="C5:C6"/>
    <mergeCell ref="G5:G6"/>
  </mergeCells>
  <phoneticPr fontId="25" type="noConversion"/>
  <printOptions horizontalCentered="1"/>
  <pageMargins left="0.37" right="0.37" top="0.56000000000000005" bottom="0.56000000000000005" header="0.48" footer="0.48"/>
  <pageSetup paperSize="9" fitToHeight="10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 pane="bottomLeft" activeCell="A20" sqref="A20"/>
    </sheetView>
  </sheetViews>
  <sheetFormatPr defaultColWidth="10.375" defaultRowHeight="14.25" customHeight="1"/>
  <cols>
    <col min="1" max="6" width="28.12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4.25" customHeight="1">
      <c r="A2" s="21"/>
      <c r="B2" s="21"/>
      <c r="C2" s="21"/>
      <c r="D2" s="21"/>
      <c r="E2" s="20"/>
      <c r="F2" s="83" t="s">
        <v>162</v>
      </c>
    </row>
    <row r="3" spans="1:6" ht="41.25" customHeight="1">
      <c r="A3" s="155" t="str">
        <f>"2025"&amp;"年一般公共预算“三公”经费支出预算表"</f>
        <v>2025年一般公共预算“三公”经费支出预算表</v>
      </c>
      <c r="B3" s="156"/>
      <c r="C3" s="156"/>
      <c r="D3" s="156"/>
      <c r="E3" s="157"/>
      <c r="F3" s="156"/>
    </row>
    <row r="4" spans="1:6" ht="14.25" customHeight="1">
      <c r="A4" s="158" t="str">
        <f>"单位名称："&amp;"昆明市五华区青少年宫"</f>
        <v>单位名称：昆明市五华区青少年宫</v>
      </c>
      <c r="B4" s="159"/>
      <c r="D4" s="21"/>
      <c r="E4" s="20"/>
      <c r="F4" s="32" t="s">
        <v>1</v>
      </c>
    </row>
    <row r="5" spans="1:6" ht="27" customHeight="1">
      <c r="A5" s="160" t="s">
        <v>163</v>
      </c>
      <c r="B5" s="160" t="s">
        <v>164</v>
      </c>
      <c r="C5" s="120" t="s">
        <v>165</v>
      </c>
      <c r="D5" s="160"/>
      <c r="E5" s="161"/>
      <c r="F5" s="160" t="s">
        <v>166</v>
      </c>
    </row>
    <row r="6" spans="1:6" ht="28.5" customHeight="1">
      <c r="A6" s="162"/>
      <c r="B6" s="163"/>
      <c r="C6" s="23" t="s">
        <v>57</v>
      </c>
      <c r="D6" s="23" t="s">
        <v>167</v>
      </c>
      <c r="E6" s="23" t="s">
        <v>168</v>
      </c>
      <c r="F6" s="164"/>
    </row>
    <row r="7" spans="1:6" ht="17.25" customHeight="1">
      <c r="A7" s="26" t="s">
        <v>81</v>
      </c>
      <c r="B7" s="26" t="s">
        <v>82</v>
      </c>
      <c r="C7" s="26" t="s">
        <v>83</v>
      </c>
      <c r="D7" s="26" t="s">
        <v>84</v>
      </c>
      <c r="E7" s="26" t="s">
        <v>85</v>
      </c>
      <c r="F7" s="26" t="s">
        <v>86</v>
      </c>
    </row>
    <row r="8" spans="1:6" ht="17.25" customHeight="1">
      <c r="A8" s="44"/>
      <c r="B8" s="44"/>
      <c r="C8" s="44"/>
      <c r="D8" s="44"/>
      <c r="E8" s="44"/>
      <c r="F8" s="44"/>
    </row>
    <row r="10" spans="1:6" ht="14.25" customHeight="1">
      <c r="A10" s="84" t="s">
        <v>169</v>
      </c>
    </row>
  </sheetData>
  <mergeCells count="6">
    <mergeCell ref="A3:F3"/>
    <mergeCell ref="A4:B4"/>
    <mergeCell ref="C5:E5"/>
    <mergeCell ref="A5:A6"/>
    <mergeCell ref="B5:B6"/>
    <mergeCell ref="F5:F6"/>
  </mergeCells>
  <phoneticPr fontId="25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Right="0"/>
    <pageSetUpPr fitToPage="1"/>
  </sheetPr>
  <dimension ref="A1:X37"/>
  <sheetViews>
    <sheetView showZeros="0" topLeftCell="F1" workbookViewId="0">
      <pane ySplit="1" topLeftCell="A7" activePane="bottomLeft" state="frozen"/>
      <selection pane="bottomLeft" activeCell="N31" sqref="N31"/>
    </sheetView>
  </sheetViews>
  <sheetFormatPr defaultColWidth="9.125" defaultRowHeight="14.25" customHeight="1"/>
  <cols>
    <col min="1" max="1" width="32.875" customWidth="1"/>
    <col min="2" max="2" width="31.375" customWidth="1"/>
    <col min="3" max="3" width="22.25" customWidth="1"/>
    <col min="4" max="4" width="31.25" customWidth="1"/>
    <col min="5" max="5" width="10.125" customWidth="1"/>
    <col min="6" max="6" width="28.5" customWidth="1"/>
    <col min="7" max="7" width="10.25" customWidth="1"/>
    <col min="8" max="8" width="23" customWidth="1"/>
    <col min="9" max="24" width="18.75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3.5" customHeight="1">
      <c r="B2" s="68"/>
      <c r="C2" s="76"/>
      <c r="E2" s="77"/>
      <c r="F2" s="77"/>
      <c r="G2" s="77"/>
      <c r="H2" s="77"/>
      <c r="I2" s="46"/>
      <c r="J2" s="46"/>
      <c r="K2" s="46"/>
      <c r="L2" s="46"/>
      <c r="M2" s="46"/>
      <c r="N2" s="46"/>
      <c r="R2" s="46"/>
      <c r="V2" s="76"/>
      <c r="X2" s="3" t="s">
        <v>170</v>
      </c>
    </row>
    <row r="3" spans="1:24" ht="45.75" customHeight="1">
      <c r="A3" s="165" t="str">
        <f>"2025"&amp;"年部门基本支出预算表"</f>
        <v>2025年部门基本支出预算表</v>
      </c>
      <c r="B3" s="166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6"/>
      <c r="P3" s="166"/>
      <c r="Q3" s="166"/>
      <c r="R3" s="165"/>
      <c r="S3" s="165"/>
      <c r="T3" s="165"/>
      <c r="U3" s="165"/>
      <c r="V3" s="165"/>
      <c r="W3" s="165"/>
      <c r="X3" s="165"/>
    </row>
    <row r="4" spans="1:24" ht="18.75" customHeight="1">
      <c r="A4" s="167" t="str">
        <f>"单位名称："&amp;"昆明市五华区青少年宫"</f>
        <v>单位名称：昆明市五华区青少年宫</v>
      </c>
      <c r="B4" s="168"/>
      <c r="C4" s="169"/>
      <c r="D4" s="169"/>
      <c r="E4" s="169"/>
      <c r="F4" s="169"/>
      <c r="G4" s="169"/>
      <c r="H4" s="169"/>
      <c r="I4" s="47"/>
      <c r="J4" s="47"/>
      <c r="K4" s="47"/>
      <c r="L4" s="47"/>
      <c r="M4" s="47"/>
      <c r="N4" s="47"/>
      <c r="O4" s="5"/>
      <c r="P4" s="5"/>
      <c r="Q4" s="5"/>
      <c r="R4" s="47"/>
      <c r="V4" s="76"/>
      <c r="X4" s="3" t="s">
        <v>1</v>
      </c>
    </row>
    <row r="5" spans="1:24" ht="18" customHeight="1">
      <c r="A5" s="179" t="s">
        <v>171</v>
      </c>
      <c r="B5" s="179" t="s">
        <v>172</v>
      </c>
      <c r="C5" s="179" t="s">
        <v>173</v>
      </c>
      <c r="D5" s="179" t="s">
        <v>174</v>
      </c>
      <c r="E5" s="179" t="s">
        <v>175</v>
      </c>
      <c r="F5" s="179" t="s">
        <v>176</v>
      </c>
      <c r="G5" s="179" t="s">
        <v>177</v>
      </c>
      <c r="H5" s="179" t="s">
        <v>178</v>
      </c>
      <c r="I5" s="146" t="s">
        <v>179</v>
      </c>
      <c r="J5" s="170" t="s">
        <v>179</v>
      </c>
      <c r="K5" s="170"/>
      <c r="L5" s="170"/>
      <c r="M5" s="170"/>
      <c r="N5" s="170"/>
      <c r="O5" s="147"/>
      <c r="P5" s="147"/>
      <c r="Q5" s="147"/>
      <c r="R5" s="171" t="s">
        <v>61</v>
      </c>
      <c r="S5" s="170" t="s">
        <v>62</v>
      </c>
      <c r="T5" s="170"/>
      <c r="U5" s="170"/>
      <c r="V5" s="170"/>
      <c r="W5" s="170"/>
      <c r="X5" s="172"/>
    </row>
    <row r="6" spans="1:24" ht="18" customHeight="1">
      <c r="A6" s="180"/>
      <c r="B6" s="181"/>
      <c r="C6" s="183"/>
      <c r="D6" s="180"/>
      <c r="E6" s="180"/>
      <c r="F6" s="180"/>
      <c r="G6" s="180"/>
      <c r="H6" s="180"/>
      <c r="I6" s="151" t="s">
        <v>180</v>
      </c>
      <c r="J6" s="146" t="s">
        <v>58</v>
      </c>
      <c r="K6" s="170"/>
      <c r="L6" s="170"/>
      <c r="M6" s="170"/>
      <c r="N6" s="172"/>
      <c r="O6" s="173" t="s">
        <v>181</v>
      </c>
      <c r="P6" s="147"/>
      <c r="Q6" s="148"/>
      <c r="R6" s="179" t="s">
        <v>61</v>
      </c>
      <c r="S6" s="146" t="s">
        <v>62</v>
      </c>
      <c r="T6" s="171" t="s">
        <v>64</v>
      </c>
      <c r="U6" s="170" t="s">
        <v>62</v>
      </c>
      <c r="V6" s="171" t="s">
        <v>66</v>
      </c>
      <c r="W6" s="171" t="s">
        <v>67</v>
      </c>
      <c r="X6" s="174" t="s">
        <v>68</v>
      </c>
    </row>
    <row r="7" spans="1:24" ht="19.5" customHeight="1">
      <c r="A7" s="181"/>
      <c r="B7" s="181"/>
      <c r="C7" s="181"/>
      <c r="D7" s="181"/>
      <c r="E7" s="181"/>
      <c r="F7" s="181"/>
      <c r="G7" s="181"/>
      <c r="H7" s="181"/>
      <c r="I7" s="181"/>
      <c r="J7" s="184" t="s">
        <v>182</v>
      </c>
      <c r="K7" s="179" t="s">
        <v>183</v>
      </c>
      <c r="L7" s="179" t="s">
        <v>184</v>
      </c>
      <c r="M7" s="179" t="s">
        <v>185</v>
      </c>
      <c r="N7" s="179" t="s">
        <v>186</v>
      </c>
      <c r="O7" s="179" t="s">
        <v>58</v>
      </c>
      <c r="P7" s="179" t="s">
        <v>59</v>
      </c>
      <c r="Q7" s="179" t="s">
        <v>60</v>
      </c>
      <c r="R7" s="181"/>
      <c r="S7" s="179" t="s">
        <v>57</v>
      </c>
      <c r="T7" s="179" t="s">
        <v>64</v>
      </c>
      <c r="U7" s="179" t="s">
        <v>187</v>
      </c>
      <c r="V7" s="179" t="s">
        <v>66</v>
      </c>
      <c r="W7" s="179" t="s">
        <v>67</v>
      </c>
      <c r="X7" s="179" t="s">
        <v>68</v>
      </c>
    </row>
    <row r="8" spans="1:24" ht="37.5" customHeight="1">
      <c r="A8" s="182"/>
      <c r="B8" s="152"/>
      <c r="C8" s="182"/>
      <c r="D8" s="182"/>
      <c r="E8" s="182"/>
      <c r="F8" s="182"/>
      <c r="G8" s="182"/>
      <c r="H8" s="182"/>
      <c r="I8" s="182"/>
      <c r="J8" s="185" t="s">
        <v>57</v>
      </c>
      <c r="K8" s="186" t="s">
        <v>188</v>
      </c>
      <c r="L8" s="186" t="s">
        <v>184</v>
      </c>
      <c r="M8" s="186" t="s">
        <v>185</v>
      </c>
      <c r="N8" s="186" t="s">
        <v>186</v>
      </c>
      <c r="O8" s="186" t="s">
        <v>184</v>
      </c>
      <c r="P8" s="186" t="s">
        <v>185</v>
      </c>
      <c r="Q8" s="186" t="s">
        <v>186</v>
      </c>
      <c r="R8" s="186" t="s">
        <v>61</v>
      </c>
      <c r="S8" s="186" t="s">
        <v>57</v>
      </c>
      <c r="T8" s="186" t="s">
        <v>64</v>
      </c>
      <c r="U8" s="186" t="s">
        <v>187</v>
      </c>
      <c r="V8" s="186" t="s">
        <v>66</v>
      </c>
      <c r="W8" s="186" t="s">
        <v>67</v>
      </c>
      <c r="X8" s="186" t="s">
        <v>68</v>
      </c>
    </row>
    <row r="9" spans="1:24" ht="14.25" customHeight="1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8">
        <v>13</v>
      </c>
      <c r="N9" s="18">
        <v>14</v>
      </c>
      <c r="O9" s="18">
        <v>15</v>
      </c>
      <c r="P9" s="18">
        <v>16</v>
      </c>
      <c r="Q9" s="18">
        <v>17</v>
      </c>
      <c r="R9" s="18">
        <v>18</v>
      </c>
      <c r="S9" s="18">
        <v>19</v>
      </c>
      <c r="T9" s="18">
        <v>20</v>
      </c>
      <c r="U9" s="18">
        <v>21</v>
      </c>
      <c r="V9" s="18">
        <v>22</v>
      </c>
      <c r="W9" s="18">
        <v>23</v>
      </c>
      <c r="X9" s="18">
        <v>24</v>
      </c>
    </row>
    <row r="10" spans="1:24" ht="14.25" customHeight="1">
      <c r="A10" s="78" t="s">
        <v>189</v>
      </c>
      <c r="B10" s="18" t="s">
        <v>69</v>
      </c>
      <c r="C10" s="79" t="s">
        <v>190</v>
      </c>
      <c r="D10" s="80" t="s">
        <v>191</v>
      </c>
      <c r="E10" s="80" t="s">
        <v>100</v>
      </c>
      <c r="F10" s="80" t="s">
        <v>99</v>
      </c>
      <c r="G10" s="80" t="s">
        <v>192</v>
      </c>
      <c r="H10" s="80" t="s">
        <v>193</v>
      </c>
      <c r="I10" s="82">
        <v>645696</v>
      </c>
      <c r="J10" s="82">
        <v>645696</v>
      </c>
      <c r="K10" s="18"/>
      <c r="L10" s="18"/>
      <c r="M10" s="82">
        <v>645696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</row>
    <row r="11" spans="1:24" ht="14.25" customHeight="1">
      <c r="A11" s="78" t="s">
        <v>189</v>
      </c>
      <c r="B11" s="18" t="s">
        <v>69</v>
      </c>
      <c r="C11" s="79" t="s">
        <v>190</v>
      </c>
      <c r="D11" s="80" t="s">
        <v>194</v>
      </c>
      <c r="E11" s="80" t="s">
        <v>100</v>
      </c>
      <c r="F11" s="80" t="s">
        <v>99</v>
      </c>
      <c r="G11" s="80" t="s">
        <v>195</v>
      </c>
      <c r="H11" s="80" t="s">
        <v>196</v>
      </c>
      <c r="I11" s="82">
        <v>214848</v>
      </c>
      <c r="J11" s="82">
        <v>214848</v>
      </c>
      <c r="K11" s="18"/>
      <c r="L11" s="18"/>
      <c r="M11" s="82">
        <v>214848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</row>
    <row r="12" spans="1:24" ht="14.25" customHeight="1">
      <c r="A12" s="78" t="s">
        <v>189</v>
      </c>
      <c r="B12" s="18" t="s">
        <v>69</v>
      </c>
      <c r="C12" s="79" t="s">
        <v>190</v>
      </c>
      <c r="D12" s="80" t="s">
        <v>197</v>
      </c>
      <c r="E12" s="80" t="s">
        <v>100</v>
      </c>
      <c r="F12" s="80" t="s">
        <v>99</v>
      </c>
      <c r="G12" s="80" t="s">
        <v>198</v>
      </c>
      <c r="H12" s="80" t="s">
        <v>199</v>
      </c>
      <c r="I12" s="82">
        <v>53808</v>
      </c>
      <c r="J12" s="82">
        <v>53808</v>
      </c>
      <c r="K12" s="18"/>
      <c r="L12" s="18"/>
      <c r="M12" s="82">
        <v>53808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</row>
    <row r="13" spans="1:24" ht="14.25" customHeight="1">
      <c r="A13" s="78" t="s">
        <v>189</v>
      </c>
      <c r="B13" s="18" t="s">
        <v>69</v>
      </c>
      <c r="C13" s="79" t="s">
        <v>190</v>
      </c>
      <c r="D13" s="80" t="s">
        <v>200</v>
      </c>
      <c r="E13" s="80" t="s">
        <v>100</v>
      </c>
      <c r="F13" s="80" t="s">
        <v>99</v>
      </c>
      <c r="G13" s="80" t="s">
        <v>201</v>
      </c>
      <c r="H13" s="80" t="s">
        <v>202</v>
      </c>
      <c r="I13" s="82">
        <v>193800</v>
      </c>
      <c r="J13" s="82">
        <v>193800</v>
      </c>
      <c r="K13" s="18"/>
      <c r="L13" s="18"/>
      <c r="M13" s="82">
        <v>193800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 spans="1:24" ht="14.25" customHeight="1">
      <c r="A14" s="78" t="s">
        <v>189</v>
      </c>
      <c r="B14" s="18" t="s">
        <v>69</v>
      </c>
      <c r="C14" s="79" t="s">
        <v>190</v>
      </c>
      <c r="D14" s="80" t="s">
        <v>203</v>
      </c>
      <c r="E14" s="80" t="s">
        <v>100</v>
      </c>
      <c r="F14" s="80" t="s">
        <v>99</v>
      </c>
      <c r="G14" s="80" t="s">
        <v>201</v>
      </c>
      <c r="H14" s="80" t="s">
        <v>202</v>
      </c>
      <c r="I14" s="82">
        <v>99600</v>
      </c>
      <c r="J14" s="82">
        <v>99600</v>
      </c>
      <c r="K14" s="18"/>
      <c r="L14" s="18"/>
      <c r="M14" s="82">
        <v>99600</v>
      </c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1:24" ht="14.25" customHeight="1">
      <c r="A15" s="78" t="s">
        <v>189</v>
      </c>
      <c r="B15" s="18" t="s">
        <v>69</v>
      </c>
      <c r="C15" s="79" t="s">
        <v>204</v>
      </c>
      <c r="D15" s="80" t="s">
        <v>205</v>
      </c>
      <c r="E15" s="80" t="s">
        <v>100</v>
      </c>
      <c r="F15" s="80" t="s">
        <v>99</v>
      </c>
      <c r="G15" s="80" t="s">
        <v>198</v>
      </c>
      <c r="H15" s="80" t="s">
        <v>199</v>
      </c>
      <c r="I15" s="82">
        <v>344000</v>
      </c>
      <c r="J15" s="82">
        <v>344000</v>
      </c>
      <c r="K15" s="18"/>
      <c r="L15" s="18"/>
      <c r="M15" s="82">
        <v>344000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1:24" ht="14.25" customHeight="1">
      <c r="A16" s="78" t="s">
        <v>189</v>
      </c>
      <c r="B16" s="18" t="s">
        <v>69</v>
      </c>
      <c r="C16" s="81" t="s">
        <v>204</v>
      </c>
      <c r="D16" s="80" t="s">
        <v>206</v>
      </c>
      <c r="E16" s="80" t="s">
        <v>100</v>
      </c>
      <c r="F16" s="80" t="s">
        <v>99</v>
      </c>
      <c r="G16" s="80" t="s">
        <v>201</v>
      </c>
      <c r="H16" s="80" t="s">
        <v>202</v>
      </c>
      <c r="I16" s="82">
        <v>96000</v>
      </c>
      <c r="J16" s="82">
        <v>96000</v>
      </c>
      <c r="K16" s="18"/>
      <c r="L16" s="18"/>
      <c r="M16" s="82">
        <v>96000</v>
      </c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 spans="1:24" ht="14.25" customHeight="1">
      <c r="A17" s="78" t="s">
        <v>189</v>
      </c>
      <c r="B17" s="18" t="s">
        <v>69</v>
      </c>
      <c r="C17" s="81" t="s">
        <v>204</v>
      </c>
      <c r="D17" s="80" t="s">
        <v>207</v>
      </c>
      <c r="E17" s="80" t="s">
        <v>100</v>
      </c>
      <c r="F17" s="80" t="s">
        <v>99</v>
      </c>
      <c r="G17" s="80" t="s">
        <v>201</v>
      </c>
      <c r="H17" s="80" t="s">
        <v>202</v>
      </c>
      <c r="I17" s="82">
        <v>84000</v>
      </c>
      <c r="J17" s="82">
        <v>84000</v>
      </c>
      <c r="K17" s="18"/>
      <c r="L17" s="18"/>
      <c r="M17" s="82">
        <v>84000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24" ht="14.25" customHeight="1">
      <c r="A18" s="78" t="s">
        <v>189</v>
      </c>
      <c r="B18" s="18" t="s">
        <v>69</v>
      </c>
      <c r="C18" s="18" t="s">
        <v>208</v>
      </c>
      <c r="D18" s="80" t="s">
        <v>209</v>
      </c>
      <c r="E18" s="80" t="s">
        <v>107</v>
      </c>
      <c r="F18" s="80" t="s">
        <v>108</v>
      </c>
      <c r="G18" s="80" t="s">
        <v>210</v>
      </c>
      <c r="H18" s="80" t="s">
        <v>211</v>
      </c>
      <c r="I18" s="82">
        <v>180330</v>
      </c>
      <c r="J18" s="82">
        <v>180330</v>
      </c>
      <c r="K18" s="18"/>
      <c r="L18" s="18"/>
      <c r="M18" s="82">
        <v>180330</v>
      </c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 spans="1:24" ht="14.25" customHeight="1">
      <c r="A19" s="78" t="s">
        <v>189</v>
      </c>
      <c r="B19" s="18" t="s">
        <v>69</v>
      </c>
      <c r="C19" s="18" t="s">
        <v>208</v>
      </c>
      <c r="D19" s="80" t="s">
        <v>212</v>
      </c>
      <c r="E19" s="80" t="s">
        <v>113</v>
      </c>
      <c r="F19" s="80" t="s">
        <v>114</v>
      </c>
      <c r="G19" s="80" t="s">
        <v>213</v>
      </c>
      <c r="H19" s="80" t="s">
        <v>214</v>
      </c>
      <c r="I19" s="82">
        <v>223462</v>
      </c>
      <c r="J19" s="82">
        <v>223462</v>
      </c>
      <c r="K19" s="18"/>
      <c r="L19" s="18"/>
      <c r="M19" s="82">
        <v>223462</v>
      </c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1:24" ht="14.25" customHeight="1">
      <c r="A20" s="78" t="s">
        <v>189</v>
      </c>
      <c r="B20" s="18" t="s">
        <v>69</v>
      </c>
      <c r="C20" s="18" t="s">
        <v>208</v>
      </c>
      <c r="D20" s="80" t="s">
        <v>215</v>
      </c>
      <c r="E20" s="80" t="s">
        <v>100</v>
      </c>
      <c r="F20" s="80" t="s">
        <v>99</v>
      </c>
      <c r="G20" s="80" t="s">
        <v>216</v>
      </c>
      <c r="H20" s="80" t="s">
        <v>217</v>
      </c>
      <c r="I20" s="82">
        <v>7624</v>
      </c>
      <c r="J20" s="82">
        <v>7624</v>
      </c>
      <c r="K20" s="18"/>
      <c r="L20" s="18"/>
      <c r="M20" s="82">
        <v>7624</v>
      </c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1:24" ht="14.25" customHeight="1">
      <c r="A21" s="78" t="s">
        <v>189</v>
      </c>
      <c r="B21" s="18" t="s">
        <v>69</v>
      </c>
      <c r="C21" s="18" t="s">
        <v>208</v>
      </c>
      <c r="D21" s="80" t="s">
        <v>218</v>
      </c>
      <c r="E21" s="80" t="s">
        <v>115</v>
      </c>
      <c r="F21" s="80" t="s">
        <v>116</v>
      </c>
      <c r="G21" s="80" t="s">
        <v>216</v>
      </c>
      <c r="H21" s="80" t="s">
        <v>217</v>
      </c>
      <c r="I21" s="82">
        <v>4411</v>
      </c>
      <c r="J21" s="82">
        <v>4411</v>
      </c>
      <c r="K21" s="18"/>
      <c r="L21" s="18"/>
      <c r="M21" s="82">
        <v>4411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r="22" spans="1:24" ht="14.25" customHeight="1">
      <c r="A22" s="78" t="s">
        <v>189</v>
      </c>
      <c r="B22" s="18" t="s">
        <v>69</v>
      </c>
      <c r="C22" s="81" t="s">
        <v>219</v>
      </c>
      <c r="D22" s="80" t="s">
        <v>122</v>
      </c>
      <c r="E22" s="80" t="s">
        <v>121</v>
      </c>
      <c r="F22" s="80" t="s">
        <v>122</v>
      </c>
      <c r="G22" s="80" t="s">
        <v>220</v>
      </c>
      <c r="H22" s="80" t="s">
        <v>122</v>
      </c>
      <c r="I22" s="82">
        <v>194832</v>
      </c>
      <c r="J22" s="82">
        <v>194832</v>
      </c>
      <c r="K22" s="18"/>
      <c r="L22" s="18"/>
      <c r="M22" s="82">
        <v>194832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4.25" customHeight="1">
      <c r="A23" s="78" t="s">
        <v>189</v>
      </c>
      <c r="B23" s="18" t="s">
        <v>69</v>
      </c>
      <c r="C23" s="79" t="s">
        <v>221</v>
      </c>
      <c r="D23" s="80" t="s">
        <v>222</v>
      </c>
      <c r="E23" s="80" t="s">
        <v>100</v>
      </c>
      <c r="F23" s="80" t="s">
        <v>99</v>
      </c>
      <c r="G23" s="80" t="s">
        <v>223</v>
      </c>
      <c r="H23" s="80" t="s">
        <v>222</v>
      </c>
      <c r="I23" s="82">
        <v>14122</v>
      </c>
      <c r="J23" s="82">
        <v>14122</v>
      </c>
      <c r="K23" s="18"/>
      <c r="L23" s="18"/>
      <c r="M23" s="82">
        <v>14122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1:24" ht="14.25" customHeight="1">
      <c r="A24" s="78" t="s">
        <v>189</v>
      </c>
      <c r="B24" s="18" t="s">
        <v>69</v>
      </c>
      <c r="C24" s="79" t="s">
        <v>221</v>
      </c>
      <c r="D24" s="80" t="s">
        <v>224</v>
      </c>
      <c r="E24" s="80" t="s">
        <v>100</v>
      </c>
      <c r="F24" s="80" t="s">
        <v>99</v>
      </c>
      <c r="G24" s="80" t="s">
        <v>225</v>
      </c>
      <c r="H24" s="80" t="s">
        <v>226</v>
      </c>
      <c r="I24" s="82">
        <v>3300</v>
      </c>
      <c r="J24" s="82">
        <v>3300</v>
      </c>
      <c r="K24" s="18"/>
      <c r="L24" s="18"/>
      <c r="M24" s="82">
        <v>3300</v>
      </c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24" ht="14.25" customHeight="1">
      <c r="A25" s="78" t="s">
        <v>189</v>
      </c>
      <c r="B25" s="18" t="s">
        <v>69</v>
      </c>
      <c r="C25" s="79" t="s">
        <v>221</v>
      </c>
      <c r="D25" s="80" t="s">
        <v>227</v>
      </c>
      <c r="E25" s="80" t="s">
        <v>100</v>
      </c>
      <c r="F25" s="80" t="s">
        <v>99</v>
      </c>
      <c r="G25" s="80" t="s">
        <v>225</v>
      </c>
      <c r="H25" s="80" t="s">
        <v>226</v>
      </c>
      <c r="I25" s="82">
        <v>2630</v>
      </c>
      <c r="J25" s="82">
        <v>2630</v>
      </c>
      <c r="K25" s="18"/>
      <c r="L25" s="18"/>
      <c r="M25" s="82">
        <v>2630</v>
      </c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spans="1:24" ht="14.25" customHeight="1">
      <c r="A26" s="78" t="s">
        <v>189</v>
      </c>
      <c r="B26" s="18" t="s">
        <v>69</v>
      </c>
      <c r="C26" s="79" t="s">
        <v>221</v>
      </c>
      <c r="D26" s="80" t="s">
        <v>228</v>
      </c>
      <c r="E26" s="80" t="s">
        <v>100</v>
      </c>
      <c r="F26" s="80" t="s">
        <v>99</v>
      </c>
      <c r="G26" s="80" t="s">
        <v>229</v>
      </c>
      <c r="H26" s="80" t="s">
        <v>228</v>
      </c>
      <c r="I26" s="82">
        <v>4100</v>
      </c>
      <c r="J26" s="82">
        <v>4100</v>
      </c>
      <c r="K26" s="18"/>
      <c r="L26" s="18"/>
      <c r="M26" s="82">
        <v>4100</v>
      </c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spans="1:24" ht="14.25" customHeight="1">
      <c r="A27" s="78" t="s">
        <v>189</v>
      </c>
      <c r="B27" s="18" t="s">
        <v>69</v>
      </c>
      <c r="C27" s="79" t="s">
        <v>221</v>
      </c>
      <c r="D27" s="80" t="s">
        <v>230</v>
      </c>
      <c r="E27" s="80" t="s">
        <v>100</v>
      </c>
      <c r="F27" s="80" t="s">
        <v>99</v>
      </c>
      <c r="G27" s="80" t="s">
        <v>231</v>
      </c>
      <c r="H27" s="80" t="s">
        <v>230</v>
      </c>
      <c r="I27" s="82">
        <v>6735</v>
      </c>
      <c r="J27" s="82">
        <v>6735</v>
      </c>
      <c r="K27" s="18"/>
      <c r="L27" s="18"/>
      <c r="M27" s="82">
        <v>6735</v>
      </c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 ht="14.25" customHeight="1">
      <c r="A28" s="78" t="s">
        <v>189</v>
      </c>
      <c r="B28" s="18" t="s">
        <v>69</v>
      </c>
      <c r="C28" s="79" t="s">
        <v>221</v>
      </c>
      <c r="D28" s="80" t="s">
        <v>232</v>
      </c>
      <c r="E28" s="80" t="s">
        <v>100</v>
      </c>
      <c r="F28" s="80" t="s">
        <v>99</v>
      </c>
      <c r="G28" s="80" t="s">
        <v>233</v>
      </c>
      <c r="H28" s="80" t="s">
        <v>232</v>
      </c>
      <c r="I28" s="82">
        <v>6583</v>
      </c>
      <c r="J28" s="82">
        <v>6583</v>
      </c>
      <c r="K28" s="18"/>
      <c r="L28" s="18"/>
      <c r="M28" s="82">
        <v>6583</v>
      </c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spans="1:24" ht="14.25" customHeight="1">
      <c r="A29" s="78" t="s">
        <v>189</v>
      </c>
      <c r="B29" s="18" t="s">
        <v>69</v>
      </c>
      <c r="C29" s="79" t="s">
        <v>221</v>
      </c>
      <c r="D29" s="80" t="s">
        <v>234</v>
      </c>
      <c r="E29" s="80" t="s">
        <v>100</v>
      </c>
      <c r="F29" s="80" t="s">
        <v>99</v>
      </c>
      <c r="G29" s="80" t="s">
        <v>235</v>
      </c>
      <c r="H29" s="80" t="s">
        <v>234</v>
      </c>
      <c r="I29" s="82">
        <v>10000</v>
      </c>
      <c r="J29" s="82">
        <v>10000</v>
      </c>
      <c r="K29" s="18"/>
      <c r="L29" s="18"/>
      <c r="M29" s="82">
        <v>10000</v>
      </c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4" ht="14.25" customHeight="1">
      <c r="A30" s="78" t="s">
        <v>189</v>
      </c>
      <c r="B30" s="18" t="s">
        <v>69</v>
      </c>
      <c r="C30" s="79" t="s">
        <v>221</v>
      </c>
      <c r="D30" s="80" t="s">
        <v>236</v>
      </c>
      <c r="E30" s="80" t="s">
        <v>100</v>
      </c>
      <c r="F30" s="80" t="s">
        <v>99</v>
      </c>
      <c r="G30" s="80" t="s">
        <v>237</v>
      </c>
      <c r="H30" s="80" t="s">
        <v>236</v>
      </c>
      <c r="I30" s="82">
        <v>2330</v>
      </c>
      <c r="J30" s="82">
        <v>2330</v>
      </c>
      <c r="K30" s="18"/>
      <c r="L30" s="18"/>
      <c r="M30" s="82">
        <v>2330</v>
      </c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1:24" ht="14.25" customHeight="1">
      <c r="A31" s="78" t="s">
        <v>189</v>
      </c>
      <c r="B31" s="18" t="s">
        <v>69</v>
      </c>
      <c r="C31" s="79" t="s">
        <v>221</v>
      </c>
      <c r="D31" s="80" t="s">
        <v>238</v>
      </c>
      <c r="E31" s="80" t="s">
        <v>100</v>
      </c>
      <c r="F31" s="80" t="s">
        <v>99</v>
      </c>
      <c r="G31" s="80" t="s">
        <v>239</v>
      </c>
      <c r="H31" s="80" t="s">
        <v>240</v>
      </c>
      <c r="I31" s="82">
        <v>30000</v>
      </c>
      <c r="J31" s="82">
        <v>30000</v>
      </c>
      <c r="K31" s="18"/>
      <c r="L31" s="18"/>
      <c r="M31" s="82">
        <v>30000</v>
      </c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</row>
    <row r="32" spans="1:24" ht="14.25" customHeight="1">
      <c r="A32" s="78" t="s">
        <v>189</v>
      </c>
      <c r="B32" s="18" t="s">
        <v>69</v>
      </c>
      <c r="C32" s="79" t="s">
        <v>221</v>
      </c>
      <c r="D32" s="80" t="s">
        <v>241</v>
      </c>
      <c r="E32" s="80" t="s">
        <v>105</v>
      </c>
      <c r="F32" s="80" t="s">
        <v>106</v>
      </c>
      <c r="G32" s="80" t="s">
        <v>242</v>
      </c>
      <c r="H32" s="80" t="s">
        <v>243</v>
      </c>
      <c r="I32" s="82">
        <v>9000</v>
      </c>
      <c r="J32" s="82">
        <v>9000</v>
      </c>
      <c r="K32" s="18"/>
      <c r="L32" s="18"/>
      <c r="M32" s="82">
        <v>9000</v>
      </c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 ht="14.25" customHeight="1">
      <c r="A33" s="78" t="s">
        <v>189</v>
      </c>
      <c r="B33" s="18" t="s">
        <v>69</v>
      </c>
      <c r="C33" s="79" t="s">
        <v>244</v>
      </c>
      <c r="D33" s="80" t="s">
        <v>245</v>
      </c>
      <c r="E33" s="80" t="s">
        <v>105</v>
      </c>
      <c r="F33" s="80" t="s">
        <v>106</v>
      </c>
      <c r="G33" s="80" t="s">
        <v>239</v>
      </c>
      <c r="H33" s="80" t="s">
        <v>240</v>
      </c>
      <c r="I33" s="82">
        <v>45000</v>
      </c>
      <c r="J33" s="82">
        <v>45000</v>
      </c>
      <c r="K33" s="18"/>
      <c r="L33" s="18"/>
      <c r="M33" s="82">
        <v>45000</v>
      </c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r="34" spans="1:24" ht="14.25" customHeight="1">
      <c r="A34" s="78" t="s">
        <v>189</v>
      </c>
      <c r="B34" s="18" t="s">
        <v>69</v>
      </c>
      <c r="C34" s="79" t="s">
        <v>246</v>
      </c>
      <c r="D34" s="80" t="s">
        <v>247</v>
      </c>
      <c r="E34" s="80" t="s">
        <v>100</v>
      </c>
      <c r="F34" s="80" t="s">
        <v>99</v>
      </c>
      <c r="G34" s="80" t="s">
        <v>248</v>
      </c>
      <c r="H34" s="80" t="s">
        <v>249</v>
      </c>
      <c r="I34" s="82">
        <v>7800</v>
      </c>
      <c r="J34" s="82">
        <v>7800</v>
      </c>
      <c r="K34" s="18"/>
      <c r="L34" s="18"/>
      <c r="M34" s="82">
        <v>7800</v>
      </c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spans="1:24" ht="14.25" customHeight="1">
      <c r="A35" s="78" t="s">
        <v>189</v>
      </c>
      <c r="B35" s="18" t="s">
        <v>69</v>
      </c>
      <c r="C35" s="79" t="s">
        <v>250</v>
      </c>
      <c r="D35" s="80" t="s">
        <v>251</v>
      </c>
      <c r="E35" s="80" t="s">
        <v>105</v>
      </c>
      <c r="F35" s="80" t="s">
        <v>106</v>
      </c>
      <c r="G35" s="80" t="s">
        <v>252</v>
      </c>
      <c r="H35" s="80" t="s">
        <v>253</v>
      </c>
      <c r="I35" s="82">
        <v>306000</v>
      </c>
      <c r="J35" s="82">
        <v>306000</v>
      </c>
      <c r="K35" s="18"/>
      <c r="L35" s="18"/>
      <c r="M35" s="82">
        <v>306000</v>
      </c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spans="1:24" ht="20.25" customHeight="1">
      <c r="A36" s="78" t="s">
        <v>189</v>
      </c>
      <c r="B36" s="18" t="s">
        <v>69</v>
      </c>
      <c r="C36" s="81" t="s">
        <v>254</v>
      </c>
      <c r="D36" s="80" t="s">
        <v>255</v>
      </c>
      <c r="E36" s="80" t="s">
        <v>100</v>
      </c>
      <c r="F36" s="80" t="s">
        <v>99</v>
      </c>
      <c r="G36" s="80" t="s">
        <v>256</v>
      </c>
      <c r="H36" s="80" t="s">
        <v>257</v>
      </c>
      <c r="I36" s="82">
        <v>140016</v>
      </c>
      <c r="J36" s="82">
        <v>140016</v>
      </c>
      <c r="K36" s="44"/>
      <c r="L36" s="44"/>
      <c r="M36" s="82">
        <v>140016</v>
      </c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</row>
    <row r="37" spans="1:24" ht="17.25" customHeight="1">
      <c r="A37" s="175" t="s">
        <v>161</v>
      </c>
      <c r="B37" s="176"/>
      <c r="C37" s="177"/>
      <c r="D37" s="177"/>
      <c r="E37" s="177"/>
      <c r="F37" s="177"/>
      <c r="G37" s="177"/>
      <c r="H37" s="178"/>
      <c r="I37" s="44">
        <f>SUM(I10:I36)</f>
        <v>2930027</v>
      </c>
      <c r="J37" s="44">
        <f>SUM(J10:J36)</f>
        <v>2930027</v>
      </c>
      <c r="K37" s="44"/>
      <c r="L37" s="44"/>
      <c r="M37" s="44">
        <f>SUM(M10:M36)</f>
        <v>2930027</v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</row>
  </sheetData>
  <mergeCells count="31">
    <mergeCell ref="X7:X8"/>
    <mergeCell ref="S7:S8"/>
    <mergeCell ref="T7:T8"/>
    <mergeCell ref="U7:U8"/>
    <mergeCell ref="V7:V8"/>
    <mergeCell ref="W7:W8"/>
    <mergeCell ref="A37:H37"/>
    <mergeCell ref="A5:A8"/>
    <mergeCell ref="B5:B8"/>
    <mergeCell ref="C5:C8"/>
    <mergeCell ref="D5:D8"/>
    <mergeCell ref="E5:E8"/>
    <mergeCell ref="F5:F8"/>
    <mergeCell ref="G5:G8"/>
    <mergeCell ref="H5:H8"/>
    <mergeCell ref="A3:X3"/>
    <mergeCell ref="A4:H4"/>
    <mergeCell ref="I5:X5"/>
    <mergeCell ref="J6:N6"/>
    <mergeCell ref="O6:Q6"/>
    <mergeCell ref="S6:X6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</mergeCells>
  <phoneticPr fontId="25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 pane="bottomLeft" activeCell="E15" sqref="E15"/>
    </sheetView>
  </sheetViews>
  <sheetFormatPr defaultColWidth="9.125" defaultRowHeight="14.25" customHeight="1"/>
  <cols>
    <col min="1" max="1" width="13.875" customWidth="1"/>
    <col min="2" max="2" width="19.625" customWidth="1"/>
    <col min="3" max="3" width="24.875" customWidth="1"/>
    <col min="4" max="4" width="23.875" customWidth="1"/>
    <col min="5" max="5" width="12.875" customWidth="1"/>
    <col min="6" max="6" width="21.62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spans="1:2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5" customHeight="1">
      <c r="B2" s="68"/>
      <c r="E2" s="2"/>
      <c r="F2" s="2"/>
      <c r="G2" s="2"/>
      <c r="H2" s="2"/>
      <c r="U2" s="68"/>
      <c r="W2" s="75" t="s">
        <v>258</v>
      </c>
    </row>
    <row r="3" spans="1:23" ht="46.5" customHeight="1">
      <c r="A3" s="166" t="str">
        <f>"2025"&amp;"年部门项目支出预算表"</f>
        <v>2025年部门项目支出预算表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</row>
    <row r="4" spans="1:23" ht="13.5" customHeight="1">
      <c r="A4" s="167" t="str">
        <f>"单位名称："&amp;"昆明市五华区青少年宫"</f>
        <v>单位名称：昆明市五华区青少年宫</v>
      </c>
      <c r="B4" s="168"/>
      <c r="C4" s="168"/>
      <c r="D4" s="168"/>
      <c r="E4" s="168"/>
      <c r="F4" s="168"/>
      <c r="G4" s="168"/>
      <c r="H4" s="168"/>
      <c r="I4" s="5"/>
      <c r="J4" s="5"/>
      <c r="K4" s="5"/>
      <c r="L4" s="5"/>
      <c r="M4" s="5"/>
      <c r="N4" s="5"/>
      <c r="O4" s="5"/>
      <c r="P4" s="5"/>
      <c r="Q4" s="5"/>
      <c r="U4" s="68"/>
      <c r="W4" s="60" t="s">
        <v>1</v>
      </c>
    </row>
    <row r="5" spans="1:23" ht="21.75" customHeight="1">
      <c r="A5" s="179" t="s">
        <v>259</v>
      </c>
      <c r="B5" s="187" t="s">
        <v>173</v>
      </c>
      <c r="C5" s="179" t="s">
        <v>174</v>
      </c>
      <c r="D5" s="179" t="s">
        <v>260</v>
      </c>
      <c r="E5" s="187" t="s">
        <v>175</v>
      </c>
      <c r="F5" s="187" t="s">
        <v>176</v>
      </c>
      <c r="G5" s="187" t="s">
        <v>261</v>
      </c>
      <c r="H5" s="187" t="s">
        <v>262</v>
      </c>
      <c r="I5" s="190" t="s">
        <v>55</v>
      </c>
      <c r="J5" s="173" t="s">
        <v>263</v>
      </c>
      <c r="K5" s="147"/>
      <c r="L5" s="147"/>
      <c r="M5" s="148"/>
      <c r="N5" s="173" t="s">
        <v>181</v>
      </c>
      <c r="O5" s="147"/>
      <c r="P5" s="148"/>
      <c r="Q5" s="187" t="s">
        <v>61</v>
      </c>
      <c r="R5" s="173" t="s">
        <v>62</v>
      </c>
      <c r="S5" s="147"/>
      <c r="T5" s="147"/>
      <c r="U5" s="147"/>
      <c r="V5" s="147"/>
      <c r="W5" s="148"/>
    </row>
    <row r="6" spans="1:23" ht="21.75" customHeight="1">
      <c r="A6" s="180"/>
      <c r="B6" s="181"/>
      <c r="C6" s="180"/>
      <c r="D6" s="180"/>
      <c r="E6" s="188"/>
      <c r="F6" s="188"/>
      <c r="G6" s="188"/>
      <c r="H6" s="188"/>
      <c r="I6" s="181"/>
      <c r="J6" s="191" t="s">
        <v>58</v>
      </c>
      <c r="K6" s="153"/>
      <c r="L6" s="187" t="s">
        <v>59</v>
      </c>
      <c r="M6" s="187" t="s">
        <v>60</v>
      </c>
      <c r="N6" s="187" t="s">
        <v>58</v>
      </c>
      <c r="O6" s="187" t="s">
        <v>59</v>
      </c>
      <c r="P6" s="187" t="s">
        <v>60</v>
      </c>
      <c r="Q6" s="188"/>
      <c r="R6" s="187" t="s">
        <v>57</v>
      </c>
      <c r="S6" s="187" t="s">
        <v>64</v>
      </c>
      <c r="T6" s="187" t="s">
        <v>187</v>
      </c>
      <c r="U6" s="187" t="s">
        <v>66</v>
      </c>
      <c r="V6" s="187" t="s">
        <v>67</v>
      </c>
      <c r="W6" s="187" t="s">
        <v>68</v>
      </c>
    </row>
    <row r="7" spans="1:23" ht="21" customHeight="1">
      <c r="A7" s="181"/>
      <c r="B7" s="181"/>
      <c r="C7" s="181"/>
      <c r="D7" s="181"/>
      <c r="E7" s="181"/>
      <c r="F7" s="181"/>
      <c r="G7" s="181"/>
      <c r="H7" s="181"/>
      <c r="I7" s="181"/>
      <c r="J7" s="192" t="s">
        <v>57</v>
      </c>
      <c r="K7" s="154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</row>
    <row r="8" spans="1:23" ht="39.75" customHeight="1">
      <c r="A8" s="186"/>
      <c r="B8" s="152"/>
      <c r="C8" s="186"/>
      <c r="D8" s="186"/>
      <c r="E8" s="189"/>
      <c r="F8" s="189"/>
      <c r="G8" s="189"/>
      <c r="H8" s="189"/>
      <c r="I8" s="152"/>
      <c r="J8" s="33" t="s">
        <v>57</v>
      </c>
      <c r="K8" s="33" t="s">
        <v>264</v>
      </c>
      <c r="L8" s="189"/>
      <c r="M8" s="189"/>
      <c r="N8" s="189"/>
      <c r="O8" s="189"/>
      <c r="P8" s="189"/>
      <c r="Q8" s="189"/>
      <c r="R8" s="189"/>
      <c r="S8" s="189"/>
      <c r="T8" s="189"/>
      <c r="U8" s="152"/>
      <c r="V8" s="189"/>
      <c r="W8" s="189"/>
    </row>
    <row r="9" spans="1:23" ht="15" customHeight="1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11">
        <v>11</v>
      </c>
      <c r="L9" s="18">
        <v>12</v>
      </c>
      <c r="M9" s="18">
        <v>13</v>
      </c>
      <c r="N9" s="18">
        <v>14</v>
      </c>
      <c r="O9" s="18">
        <v>15</v>
      </c>
      <c r="P9" s="18">
        <v>16</v>
      </c>
      <c r="Q9" s="18">
        <v>17</v>
      </c>
      <c r="R9" s="18">
        <v>18</v>
      </c>
      <c r="S9" s="18">
        <v>19</v>
      </c>
      <c r="T9" s="18">
        <v>20</v>
      </c>
      <c r="U9" s="11">
        <v>21</v>
      </c>
      <c r="V9" s="18">
        <v>22</v>
      </c>
      <c r="W9" s="11">
        <v>23</v>
      </c>
    </row>
    <row r="10" spans="1:23" ht="20.25" customHeight="1">
      <c r="A10" s="69" t="s">
        <v>265</v>
      </c>
      <c r="B10" s="70" t="s">
        <v>266</v>
      </c>
      <c r="C10" s="71" t="s">
        <v>267</v>
      </c>
      <c r="D10" s="11" t="s">
        <v>69</v>
      </c>
      <c r="E10" s="72" t="s">
        <v>100</v>
      </c>
      <c r="F10" s="72" t="s">
        <v>99</v>
      </c>
      <c r="G10" s="11" t="s">
        <v>242</v>
      </c>
      <c r="H10" s="11" t="s">
        <v>243</v>
      </c>
      <c r="I10" s="73">
        <f>J10</f>
        <v>13192</v>
      </c>
      <c r="J10" s="74">
        <v>13192</v>
      </c>
      <c r="K10" s="74">
        <v>13192</v>
      </c>
      <c r="L10" s="18"/>
      <c r="M10" s="18"/>
      <c r="N10" s="18"/>
      <c r="O10" s="18"/>
      <c r="P10" s="18"/>
      <c r="Q10" s="18"/>
      <c r="R10" s="18"/>
      <c r="S10" s="18"/>
      <c r="T10" s="18"/>
      <c r="U10" s="11"/>
      <c r="V10" s="18"/>
      <c r="W10" s="11"/>
    </row>
    <row r="11" spans="1:23" ht="21.75" customHeight="1">
      <c r="A11" s="69" t="s">
        <v>265</v>
      </c>
      <c r="B11" s="70" t="s">
        <v>266</v>
      </c>
      <c r="C11" s="71" t="s">
        <v>268</v>
      </c>
      <c r="D11" s="11" t="s">
        <v>69</v>
      </c>
      <c r="E11" s="72" t="s">
        <v>100</v>
      </c>
      <c r="F11" s="72" t="s">
        <v>99</v>
      </c>
      <c r="G11" s="36" t="s">
        <v>223</v>
      </c>
      <c r="H11" s="36" t="s">
        <v>222</v>
      </c>
      <c r="I11" s="73">
        <f>J11</f>
        <v>2600</v>
      </c>
      <c r="J11" s="74">
        <v>2600</v>
      </c>
      <c r="K11" s="74">
        <v>2600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1:23" ht="18.75" customHeight="1">
      <c r="A12" s="175" t="s">
        <v>161</v>
      </c>
      <c r="B12" s="176"/>
      <c r="C12" s="176"/>
      <c r="D12" s="176"/>
      <c r="E12" s="176"/>
      <c r="F12" s="176"/>
      <c r="G12" s="176"/>
      <c r="H12" s="137"/>
      <c r="I12" s="44">
        <f>SUM(I10:I11)</f>
        <v>15792</v>
      </c>
      <c r="J12" s="44">
        <f t="shared" ref="J12:K12" si="0">SUM(J10:J11)</f>
        <v>15792</v>
      </c>
      <c r="K12" s="44">
        <f t="shared" si="0"/>
        <v>15792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</row>
  </sheetData>
  <mergeCells count="28">
    <mergeCell ref="V6:V8"/>
    <mergeCell ref="W6:W8"/>
    <mergeCell ref="J6:K7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A3:W3"/>
    <mergeCell ref="A4:H4"/>
    <mergeCell ref="J5:M5"/>
    <mergeCell ref="N5:P5"/>
    <mergeCell ref="R5:W5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</mergeCells>
  <phoneticPr fontId="25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Right="0"/>
    <pageSetUpPr fitToPage="1"/>
  </sheetPr>
  <dimension ref="A1:J18"/>
  <sheetViews>
    <sheetView showZeros="0" workbookViewId="0">
      <pane ySplit="1" topLeftCell="A4" activePane="bottomLeft" state="frozen"/>
      <selection pane="bottomLeft" activeCell="G12" sqref="G12"/>
    </sheetView>
  </sheetViews>
  <sheetFormatPr defaultColWidth="9.125" defaultRowHeight="12" customHeight="1"/>
  <cols>
    <col min="1" max="1" width="18.875" customWidth="1"/>
    <col min="2" max="2" width="28.25" customWidth="1"/>
    <col min="3" max="3" width="15.625" customWidth="1"/>
    <col min="4" max="5" width="23.625" customWidth="1"/>
    <col min="6" max="6" width="11.25" customWidth="1"/>
    <col min="7" max="7" width="14" customWidth="1"/>
    <col min="8" max="8" width="9.875" customWidth="1"/>
    <col min="9" max="9" width="13.375" customWidth="1"/>
    <col min="10" max="10" width="38.12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>
      <c r="J2" s="3" t="s">
        <v>269</v>
      </c>
    </row>
    <row r="3" spans="1:10" ht="39.75" customHeight="1">
      <c r="A3" s="193" t="str">
        <f>"2025"&amp;"年部门项目支出绩效目标表"</f>
        <v>2025年部门项目支出绩效目标表</v>
      </c>
      <c r="B3" s="166"/>
      <c r="C3" s="166"/>
      <c r="D3" s="166"/>
      <c r="E3" s="166"/>
      <c r="F3" s="165"/>
      <c r="G3" s="166"/>
      <c r="H3" s="165"/>
      <c r="I3" s="165"/>
      <c r="J3" s="166"/>
    </row>
    <row r="4" spans="1:10" ht="17.25" customHeight="1">
      <c r="A4" s="167" t="str">
        <f>"单位名称："&amp;"昆明市五华区青少年宫"</f>
        <v>单位名称：昆明市五华区青少年宫</v>
      </c>
      <c r="B4" s="108"/>
      <c r="C4" s="108"/>
      <c r="D4" s="108"/>
      <c r="E4" s="108"/>
      <c r="F4" s="108"/>
      <c r="G4" s="108"/>
      <c r="H4" s="108"/>
    </row>
    <row r="5" spans="1:10" ht="44.25" customHeight="1">
      <c r="A5" s="33" t="s">
        <v>174</v>
      </c>
      <c r="B5" s="33" t="s">
        <v>270</v>
      </c>
      <c r="C5" s="33" t="s">
        <v>271</v>
      </c>
      <c r="D5" s="33" t="s">
        <v>272</v>
      </c>
      <c r="E5" s="33" t="s">
        <v>273</v>
      </c>
      <c r="F5" s="34" t="s">
        <v>274</v>
      </c>
      <c r="G5" s="33" t="s">
        <v>275</v>
      </c>
      <c r="H5" s="34" t="s">
        <v>276</v>
      </c>
      <c r="I5" s="34" t="s">
        <v>277</v>
      </c>
      <c r="J5" s="33" t="s">
        <v>278</v>
      </c>
    </row>
    <row r="6" spans="1:10" ht="18.75" customHeight="1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18">
        <v>6</v>
      </c>
      <c r="G6" s="66">
        <v>7</v>
      </c>
      <c r="H6" s="18">
        <v>8</v>
      </c>
      <c r="I6" s="18">
        <v>9</v>
      </c>
      <c r="J6" s="66">
        <v>10</v>
      </c>
    </row>
    <row r="7" spans="1:10" ht="56.25" customHeight="1">
      <c r="A7" s="194" t="s">
        <v>267</v>
      </c>
      <c r="B7" s="194" t="s">
        <v>279</v>
      </c>
      <c r="C7" s="67" t="s">
        <v>280</v>
      </c>
      <c r="D7" s="67" t="s">
        <v>281</v>
      </c>
      <c r="E7" s="67" t="s">
        <v>282</v>
      </c>
      <c r="F7" s="67" t="s">
        <v>283</v>
      </c>
      <c r="G7" s="67" t="s">
        <v>90</v>
      </c>
      <c r="H7" s="67" t="s">
        <v>284</v>
      </c>
      <c r="I7" s="67" t="s">
        <v>285</v>
      </c>
      <c r="J7" s="67" t="s">
        <v>286</v>
      </c>
    </row>
    <row r="8" spans="1:10" ht="33.75" customHeight="1">
      <c r="A8" s="195"/>
      <c r="B8" s="195"/>
      <c r="C8" s="67" t="s">
        <v>287</v>
      </c>
      <c r="D8" s="67" t="s">
        <v>288</v>
      </c>
      <c r="E8" s="67" t="s">
        <v>289</v>
      </c>
      <c r="F8" s="67" t="s">
        <v>283</v>
      </c>
      <c r="G8" s="67" t="s">
        <v>290</v>
      </c>
      <c r="H8" s="67"/>
      <c r="I8" s="67" t="s">
        <v>291</v>
      </c>
      <c r="J8" s="67" t="s">
        <v>292</v>
      </c>
    </row>
    <row r="9" spans="1:10" ht="30.75" customHeight="1">
      <c r="A9" s="195"/>
      <c r="B9" s="195"/>
      <c r="C9" s="67" t="s">
        <v>293</v>
      </c>
      <c r="D9" s="67" t="s">
        <v>294</v>
      </c>
      <c r="E9" s="67" t="s">
        <v>295</v>
      </c>
      <c r="F9" s="67" t="s">
        <v>296</v>
      </c>
      <c r="G9" s="67" t="s">
        <v>297</v>
      </c>
      <c r="H9" s="67" t="s">
        <v>298</v>
      </c>
      <c r="I9" s="67" t="s">
        <v>285</v>
      </c>
      <c r="J9" s="67" t="s">
        <v>299</v>
      </c>
    </row>
    <row r="10" spans="1:10" ht="30.75" customHeight="1">
      <c r="A10" s="196"/>
      <c r="B10" s="196"/>
      <c r="C10" s="67" t="s">
        <v>293</v>
      </c>
      <c r="D10" s="67" t="s">
        <v>294</v>
      </c>
      <c r="E10" s="67" t="s">
        <v>300</v>
      </c>
      <c r="F10" s="67" t="s">
        <v>296</v>
      </c>
      <c r="G10" s="67" t="s">
        <v>297</v>
      </c>
      <c r="H10" s="67" t="s">
        <v>298</v>
      </c>
      <c r="I10" s="67" t="s">
        <v>285</v>
      </c>
      <c r="J10" s="67" t="s">
        <v>301</v>
      </c>
    </row>
    <row r="11" spans="1:10" ht="64.5" customHeight="1">
      <c r="A11" s="194" t="s">
        <v>268</v>
      </c>
      <c r="B11" s="194" t="s">
        <v>279</v>
      </c>
      <c r="C11" s="67" t="s">
        <v>280</v>
      </c>
      <c r="D11" s="67" t="s">
        <v>281</v>
      </c>
      <c r="E11" s="67" t="s">
        <v>302</v>
      </c>
      <c r="F11" s="67" t="s">
        <v>283</v>
      </c>
      <c r="G11" s="67" t="s">
        <v>303</v>
      </c>
      <c r="H11" s="67" t="s">
        <v>284</v>
      </c>
      <c r="I11" s="67" t="s">
        <v>285</v>
      </c>
      <c r="J11" s="67" t="s">
        <v>304</v>
      </c>
    </row>
    <row r="12" spans="1:10" ht="30.75" customHeight="1">
      <c r="A12" s="195"/>
      <c r="B12" s="195"/>
      <c r="C12" s="67" t="s">
        <v>287</v>
      </c>
      <c r="D12" s="67" t="s">
        <v>288</v>
      </c>
      <c r="E12" s="67" t="s">
        <v>289</v>
      </c>
      <c r="F12" s="67" t="s">
        <v>283</v>
      </c>
      <c r="G12" s="67" t="s">
        <v>290</v>
      </c>
      <c r="H12" s="67"/>
      <c r="I12" s="67" t="s">
        <v>291</v>
      </c>
      <c r="J12" s="67" t="s">
        <v>305</v>
      </c>
    </row>
    <row r="13" spans="1:10" ht="89.25" customHeight="1">
      <c r="A13" s="195"/>
      <c r="B13" s="195"/>
      <c r="C13" s="67" t="s">
        <v>287</v>
      </c>
      <c r="D13" s="67" t="s">
        <v>288</v>
      </c>
      <c r="E13" s="67" t="s">
        <v>306</v>
      </c>
      <c r="F13" s="67" t="s">
        <v>283</v>
      </c>
      <c r="G13" s="67" t="s">
        <v>307</v>
      </c>
      <c r="H13" s="67"/>
      <c r="I13" s="67" t="s">
        <v>291</v>
      </c>
      <c r="J13" s="67" t="s">
        <v>308</v>
      </c>
    </row>
    <row r="14" spans="1:10" ht="30.75" customHeight="1">
      <c r="A14" s="195"/>
      <c r="B14" s="195"/>
      <c r="C14" s="67" t="s">
        <v>293</v>
      </c>
      <c r="D14" s="67" t="s">
        <v>294</v>
      </c>
      <c r="E14" s="67" t="s">
        <v>295</v>
      </c>
      <c r="F14" s="67" t="s">
        <v>296</v>
      </c>
      <c r="G14" s="67" t="s">
        <v>297</v>
      </c>
      <c r="H14" s="67" t="s">
        <v>298</v>
      </c>
      <c r="I14" s="67" t="s">
        <v>285</v>
      </c>
      <c r="J14" s="67" t="s">
        <v>309</v>
      </c>
    </row>
    <row r="15" spans="1:10" ht="30.75" customHeight="1">
      <c r="A15" s="196"/>
      <c r="B15" s="196"/>
      <c r="C15" s="67" t="s">
        <v>293</v>
      </c>
      <c r="D15" s="67" t="s">
        <v>294</v>
      </c>
      <c r="E15" s="67" t="s">
        <v>300</v>
      </c>
      <c r="F15" s="67" t="s">
        <v>296</v>
      </c>
      <c r="G15" s="67" t="s">
        <v>297</v>
      </c>
      <c r="H15" s="67" t="s">
        <v>298</v>
      </c>
      <c r="I15" s="67" t="s">
        <v>285</v>
      </c>
      <c r="J15" s="67" t="s">
        <v>309</v>
      </c>
    </row>
    <row r="18" spans="4:4" ht="12" customHeight="1">
      <c r="D18" s="31" t="s">
        <v>310</v>
      </c>
    </row>
  </sheetData>
  <mergeCells count="6">
    <mergeCell ref="A3:J3"/>
    <mergeCell ref="A4:H4"/>
    <mergeCell ref="A7:A10"/>
    <mergeCell ref="A11:A15"/>
    <mergeCell ref="B7:B10"/>
    <mergeCell ref="B11:B15"/>
  </mergeCells>
  <phoneticPr fontId="25" type="noConversion"/>
  <printOptions horizontalCentered="1"/>
  <pageMargins left="0.96" right="0.96" top="0.72" bottom="0.72" header="0" footer="0"/>
  <pageSetup paperSize="9" scale="6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17</vt:i4>
      </vt:variant>
    </vt:vector>
  </HeadingPairs>
  <TitlesOfParts>
    <vt:vector size="34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  <vt:lpstr>'部门财务收支预算总表01-1'!Print_Titles</vt:lpstr>
      <vt:lpstr>'部门财政拨款收支预算总表02-1'!Print_Titles</vt:lpstr>
      <vt:lpstr>部门基本支出预算表04!Print_Titles</vt:lpstr>
      <vt:lpstr>'部门收入预算表01-2'!Print_Titles</vt:lpstr>
      <vt:lpstr>'部门项目支出绩效目标表05-2'!Print_Titles</vt:lpstr>
      <vt:lpstr>'部门项目支出预算表05-1'!Print_Titles</vt:lpstr>
      <vt:lpstr>部门项目中期规划预算表12!Print_Titles</vt:lpstr>
      <vt:lpstr>部门政府采购预算表07!Print_Titles</vt:lpstr>
      <vt:lpstr>部门政府购买服务预算表08!Print_Titles</vt:lpstr>
      <vt:lpstr>部门政府性基金预算支出预算表06!Print_Titles</vt:lpstr>
      <vt:lpstr>'部门支出预算表01-3'!Print_Titles</vt:lpstr>
      <vt:lpstr>'区对下转移支付绩效目标表09-2'!Print_Titles</vt:lpstr>
      <vt:lpstr>'区对下转移支付预算表09-1'!Print_Titles</vt:lpstr>
      <vt:lpstr>上级转移支付补助项目支出预算表11!Print_Titles</vt:lpstr>
      <vt:lpstr>新增资产配置表10!Print_Titles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2025-02-06T07:09:00Z</dcterms:created>
  <dcterms:modified xsi:type="dcterms:W3CDTF">2025-03-26T03:34:09Z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2052-12.1.0.19770</vt:lpwstr>
  </property>
</Properties>
</file>