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I:\预算\2.28预算公开（3.14已公开）\"/>
    </mc:Choice>
  </mc:AlternateContent>
  <xr:revisionPtr revIDLastSave="0" documentId="8_{D7BC6457-04FC-4B8F-A3DA-76B09F23D8AA}" xr6:coauthVersionLast="47" xr6:coauthVersionMax="47" xr10:uidLastSave="{00000000-0000-0000-0000-000000000000}"/>
  <bookViews>
    <workbookView xWindow="-120" yWindow="-120" windowWidth="29040" windowHeight="15840" tabRatio="894" firstSheet="6" activeTab="13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部门基本支出预算表04!$A$9:$X$37</definedName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'区对下转移支付绩效目标表09-2'!$A:$A,'区对下转移支付绩效目标表09-2'!$1:$1</definedName>
    <definedName name="_xlnm.Print_Titles" localSheetId="12">'区对下转移支付预算表09-1'!$A:$A,'区对下转移支付预算表09-1'!$1:$1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'一般公共预算“三公”经费支出预算表03'!$A:$A,'一般公共预算“三公”经费支出预算表03'!$1:$1</definedName>
    <definedName name="_xlnm.Print_Titles" localSheetId="4">'一般公共预算支出预算表02-2'!$A:$A,'一般公共预算支出预算表02-2'!$1:$5</definedName>
  </definedNames>
  <calcPr calcId="191029"/>
</workbook>
</file>

<file path=xl/calcChain.xml><?xml version="1.0" encoding="utf-8"?>
<calcChain xmlns="http://schemas.openxmlformats.org/spreadsheetml/2006/main">
  <c r="A3" i="14" l="1"/>
  <c r="G12" i="17"/>
  <c r="F12" i="17"/>
  <c r="E12" i="17"/>
  <c r="G6" i="17"/>
  <c r="F6" i="17"/>
  <c r="E6" i="17"/>
  <c r="A4" i="17"/>
  <c r="A3" i="17"/>
  <c r="A4" i="16"/>
  <c r="A3" i="16"/>
  <c r="A4" i="15"/>
  <c r="A3" i="15"/>
  <c r="A4" i="14"/>
  <c r="A4" i="13"/>
  <c r="A3" i="13"/>
  <c r="A4" i="12"/>
  <c r="A3" i="12"/>
  <c r="A4" i="11"/>
  <c r="A3" i="11"/>
  <c r="A4" i="10"/>
  <c r="A3" i="10"/>
  <c r="A4" i="9"/>
  <c r="A3" i="9"/>
  <c r="K15" i="8"/>
  <c r="J15" i="8"/>
  <c r="I15" i="8"/>
  <c r="A4" i="8"/>
  <c r="A3" i="8"/>
  <c r="M37" i="7"/>
  <c r="L37" i="7"/>
  <c r="K37" i="7"/>
  <c r="J37" i="7"/>
  <c r="I37" i="7"/>
  <c r="A4" i="7"/>
  <c r="A3" i="7"/>
  <c r="A4" i="6"/>
  <c r="A3" i="6"/>
  <c r="G24" i="5"/>
  <c r="F24" i="5"/>
  <c r="E24" i="5"/>
  <c r="D24" i="5"/>
  <c r="C24" i="5"/>
  <c r="A4" i="5"/>
  <c r="A3" i="5"/>
  <c r="D35" i="4"/>
  <c r="B35" i="4"/>
  <c r="D7" i="4"/>
  <c r="A4" i="4"/>
  <c r="A3" i="4"/>
  <c r="F24" i="3"/>
  <c r="E24" i="3"/>
  <c r="D24" i="3"/>
  <c r="C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A4" i="3"/>
  <c r="A3" i="3"/>
  <c r="D11" i="2"/>
  <c r="C11" i="2"/>
  <c r="D10" i="2"/>
  <c r="C10" i="2"/>
  <c r="D9" i="2"/>
  <c r="C9" i="2"/>
  <c r="A4" i="2"/>
  <c r="A3" i="2"/>
  <c r="D37" i="1"/>
  <c r="B37" i="1"/>
  <c r="D33" i="1"/>
  <c r="B33" i="1"/>
  <c r="A4" i="1"/>
  <c r="A3" i="1"/>
</calcChain>
</file>

<file path=xl/sharedStrings.xml><?xml version="1.0" encoding="utf-8"?>
<sst xmlns="http://schemas.openxmlformats.org/spreadsheetml/2006/main" count="1016" uniqueCount="425">
  <si>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</si>
  <si>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</si>
  <si>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</si>
  <si>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</si>
  <si>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</si>
  <si>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</si>
  <si>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</si>
  <si>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</si>
  <si>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</si>
  <si>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</si>
  <si>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</si>
  <si>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</si>
  <si>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</si>
  <si>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</si>
  <si>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</si>
  <si>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</si>
  <si>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</si>
  <si>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</si>
  <si>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</si>
  <si>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</si>
  <si>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</si>
  <si>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</si>
  <si>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</si>
  <si>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</si>
  <si>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</si>
  <si>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</si>
  <si>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</si>
  <si>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</si>
  <si>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</si>
  <si>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</si>
  <si>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</si>
  <si>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</si>
  <si>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</si>
  <si>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</si>
  <si>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</si>
  <si>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</si>
  <si>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</si>
  <si>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</si>
  <si>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</si>
  <si>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</si>
  <si>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</si>
  <si>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</si>
  <si>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</si>
  <si>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</si>
  <si>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</si>
  <si>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</si>
  <si>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</si>
  <si>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</si>
  <si>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</si>
  <si>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</si>
  <si>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</si>
  <si>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</si>
  <si>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</si>
  <si>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</si>
  <si>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</si>
  <si>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</si>
  <si>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</si>
  <si>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</si>
  <si>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</si>
  <si>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</si>
  <si>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</si>
  <si>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</si>
  <si>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</si>
  <si>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</si>
  <si>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</si>
  <si>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</si>
  <si>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</si>
  <si>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</si>
  <si>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</si>
  <si>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昆明市五华区西郊垃圾卫生填埋场</t>
  </si>
  <si>
    <t>727001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</si>
  <si>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</si>
  <si>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</si>
  <si>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</si>
  <si>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</si>
  <si>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</si>
  <si>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</si>
  <si>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</si>
  <si>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</si>
  <si>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</si>
  <si>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</si>
  <si>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</si>
  <si>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</si>
  <si>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</si>
  <si>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</si>
  <si>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</si>
  <si>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</si>
  <si>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</si>
  <si>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</si>
  <si>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</si>
  <si>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</si>
  <si>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</si>
  <si>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</si>
  <si>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</si>
  <si>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</si>
  <si>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</si>
  <si>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</si>
  <si>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</si>
  <si>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</si>
  <si>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</si>
  <si>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</si>
  <si>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</si>
  <si>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</si>
  <si>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</si>
  <si>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</si>
  <si>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</si>
  <si>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</si>
  <si>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</si>
  <si>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</si>
  <si>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</si>
  <si>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</si>
  <si>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</si>
  <si>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</si>
  <si>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</si>
  <si>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</si>
  <si>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</si>
  <si>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</si>
  <si>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</si>
  <si>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</si>
  <si>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</si>
  <si>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</si>
  <si>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</si>
  <si>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</si>
  <si>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</si>
  <si>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</si>
  <si>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</si>
  <si>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</si>
  <si>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</si>
  <si>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</si>
  <si>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/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</si>
  <si>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</si>
  <si>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</si>
  <si>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</si>
  <si>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</si>
  <si>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</si>
  <si>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</si>
  <si>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</si>
  <si>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</si>
  <si>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</si>
  <si>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</si>
  <si>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</si>
  <si>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</si>
  <si>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</si>
  <si>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</si>
  <si>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</si>
  <si>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</si>
  <si>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</si>
  <si>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</si>
  <si>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</si>
  <si>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</si>
  <si>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</si>
  <si>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</si>
  <si>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</si>
  <si>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</si>
  <si>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</si>
  <si>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</si>
  <si>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</si>
  <si>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</si>
  <si>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</si>
  <si>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</si>
  <si>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</si>
  <si>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</si>
  <si>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</si>
  <si>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</si>
  <si>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</si>
  <si>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</si>
  <si>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</si>
  <si>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</si>
  <si>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</si>
  <si>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</si>
  <si>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</si>
  <si>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</si>
  <si>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</si>
  <si>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</si>
  <si>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</si>
  <si>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备注：昆明市五华区西郊垃圾卫生填埋场无一般公共预算“三公”经费支出预算。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</si>
  <si>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</si>
  <si>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</si>
  <si>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</si>
  <si>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</si>
  <si>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</si>
  <si>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</si>
  <si>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</si>
  <si>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</si>
  <si>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</si>
  <si>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</si>
  <si>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</si>
  <si>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</si>
  <si>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</si>
  <si>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</si>
  <si>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</si>
  <si>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</si>
  <si>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</si>
  <si>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</si>
  <si>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</si>
  <si>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综合科</t>
  </si>
  <si>
    <t>530102210000000004823</t>
  </si>
  <si>
    <t>30113</t>
  </si>
  <si>
    <t>530102210000000004822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</si>
  <si>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</si>
  <si>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</si>
  <si>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</si>
  <si>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</si>
  <si>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</si>
  <si>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</si>
  <si>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</si>
  <si>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</si>
  <si>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</si>
  <si>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</si>
  <si>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</si>
  <si>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530102210000000004829</t>
  </si>
  <si>
    <t>一般公用经费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</si>
  <si>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</si>
  <si>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</si>
  <si>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</si>
  <si>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</si>
  <si>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</si>
  <si>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</si>
  <si>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</si>
  <si>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</si>
  <si>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</si>
  <si>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</si>
  <si>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</si>
  <si>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</si>
  <si>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</si>
  <si>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</si>
  <si>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</si>
  <si>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</si>
  <si>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530102210000000004827</t>
  </si>
  <si>
    <t>工会经费</t>
  </si>
  <si>
    <t>30228</t>
  </si>
  <si>
    <t>530102231100001449186</t>
  </si>
  <si>
    <t>离退休及特殊人员福利费</t>
  </si>
  <si>
    <t>530102231100001449203</t>
  </si>
  <si>
    <t>离退休人员支出</t>
  </si>
  <si>
    <t>30305</t>
  </si>
  <si>
    <t>生活补助</t>
  </si>
  <si>
    <t>530102231100001449202</t>
  </si>
  <si>
    <t>事业人员绩效奖励</t>
  </si>
  <si>
    <t>30103</t>
  </si>
  <si>
    <t>奖金</t>
  </si>
  <si>
    <t>30107</t>
  </si>
  <si>
    <t>绩效工资</t>
  </si>
  <si>
    <t>530102210000000004821</t>
  </si>
  <si>
    <t>事业人员工资支出</t>
  </si>
  <si>
    <t>30101</t>
  </si>
  <si>
    <t>基本工资</t>
  </si>
  <si>
    <t>30102</t>
  </si>
  <si>
    <t>津贴补贴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</si>
  <si>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</si>
  <si>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</si>
  <si>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</si>
  <si>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</si>
  <si>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</si>
  <si>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</si>
  <si>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</si>
  <si>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</si>
  <si>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530102200000000000344</t>
  </si>
  <si>
    <t>垃圾填埋场运行维护专项资金</t>
  </si>
  <si>
    <t>昆明是五华区西郊垃圾卫生填埋场</t>
  </si>
  <si>
    <t>30206</t>
  </si>
  <si>
    <t>电费</t>
  </si>
  <si>
    <t>530102231100001567386</t>
  </si>
  <si>
    <t>排污检测经费</t>
  </si>
  <si>
    <t>30227</t>
  </si>
  <si>
    <t>委托业务费</t>
  </si>
  <si>
    <t>530102231100001591009</t>
  </si>
  <si>
    <t>渗滤液处理站经费</t>
  </si>
  <si>
    <t>112 社会保障缴费</t>
  </si>
  <si>
    <t>530102241100002186501</t>
  </si>
  <si>
    <t>2024年残保金经费</t>
  </si>
  <si>
    <t>216 其他公用支出</t>
  </si>
  <si>
    <t>530102251100003865550</t>
  </si>
  <si>
    <t>食堂运行经费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</si>
  <si>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</si>
  <si>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</si>
  <si>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</si>
  <si>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</si>
  <si>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</si>
  <si>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</si>
  <si>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</si>
  <si>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</si>
  <si>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</si>
  <si>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</si>
  <si>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委托第三方提供渗滤液处理站的日常运营、维护、管理、技术服务。一是对本项目设施设备的状况和性能进行定期检修维护与保养，使设施设备始终处于正常运转状态；二是电量正常供应，保障机器设备正常运行，设备每天开机时间不少于10小时；每季度提供一份运营报告，以便了解日常营运状况；三是加强渗滤液调节池的日常管理，确保渗滤液调节池不满溢，避免造成环境污染；四是保证处理后的渗滤液出水达到国家排放标准。
2.受益对象满意度达90%以上。</t>
  </si>
  <si>
    <t>产出指标</t>
  </si>
  <si>
    <t>数量指标</t>
  </si>
  <si>
    <t>营运报告数</t>
  </si>
  <si>
    <t>&gt;=</t>
  </si>
  <si>
    <t>份</t>
  </si>
  <si>
    <t>定量指标</t>
  </si>
  <si>
    <t xml:space="preserve">本项评分权重为6分， 达标得满分，未完成不得分。
</t>
  </si>
  <si>
    <t>渗滤液处理量</t>
  </si>
  <si>
    <t>250</t>
  </si>
  <si>
    <t>吨/天</t>
  </si>
  <si>
    <t>反映每天渗滤液处理量。</t>
  </si>
  <si>
    <t>质量指标</t>
  </si>
  <si>
    <t>电力保障</t>
  </si>
  <si>
    <t>=</t>
  </si>
  <si>
    <t>持续保障</t>
  </si>
  <si>
    <t>是否</t>
  </si>
  <si>
    <t>定性指标</t>
  </si>
  <si>
    <t>反映渗滤液处理站正常运转情况。</t>
  </si>
  <si>
    <t>污染物排放浓度值</t>
  </si>
  <si>
    <t>达到国家标准</t>
  </si>
  <si>
    <t>是/否</t>
  </si>
  <si>
    <t>反映污染物排放浓度值达到国家排放指标。</t>
  </si>
  <si>
    <t>时效指标</t>
  </si>
  <si>
    <t>渗滤液处理及时</t>
  </si>
  <si>
    <t>及时</t>
  </si>
  <si>
    <t>反映每天及时处理产生的垃圾渗滤液，不发生渗滤液外渗情况。</t>
  </si>
  <si>
    <t>设备维修及时性</t>
  </si>
  <si>
    <t xml:space="preserve">反映对主要设备进行的中修要求在24小时内完成；小修在2小时内完成；日常应急性设备故障，属于一般情况的，在2小时内完成；如果需要外出采购，在36小时内完成；如果需外协加工，在48小时内完成。 对一般的电气故障，如接触不良、开关按钮失灵等，在2小时内完成修复；中型的电气故障，如电机损坏等在48小时内修复；大型的电气故障，如PLC故障、控制系统故障等在一周内修复。
</t>
  </si>
  <si>
    <t>设备开机运转时间</t>
  </si>
  <si>
    <t>小时</t>
  </si>
  <si>
    <t>反映设备每天开机时间不少于10小时。</t>
  </si>
  <si>
    <t>成本指标</t>
  </si>
  <si>
    <t>经济成本指标</t>
  </si>
  <si>
    <t>&lt;=</t>
  </si>
  <si>
    <t>665,900.00</t>
  </si>
  <si>
    <t>元</t>
  </si>
  <si>
    <t>反映项目执行中预算资金节约情况。</t>
  </si>
  <si>
    <t>效益指标</t>
  </si>
  <si>
    <t>社会效益指标</t>
  </si>
  <si>
    <t>保障机器设备正常运行</t>
  </si>
  <si>
    <t>反映项目实施后能否持续保障机器设备正常运行</t>
  </si>
  <si>
    <t>生态效益指标</t>
  </si>
  <si>
    <t>周边生态环境污染事件</t>
  </si>
  <si>
    <t>不发生</t>
  </si>
  <si>
    <t>反映不发生主管原因造成的生态环境污染事件情况</t>
  </si>
  <si>
    <t>可持续影响指标</t>
  </si>
  <si>
    <t>周边居民投诉次数</t>
  </si>
  <si>
    <t>次</t>
  </si>
  <si>
    <t>反映渗滤液按照标准处理后不产生环境污染事件，周边居民投诉次数减少情况。</t>
  </si>
  <si>
    <t>满意度指标</t>
  </si>
  <si>
    <t>服务对象满意度指标</t>
  </si>
  <si>
    <t>受益对象满意度</t>
  </si>
  <si>
    <t>90</t>
  </si>
  <si>
    <t>%</t>
  </si>
  <si>
    <t>反映受益对象满意度。</t>
  </si>
  <si>
    <t>1.每年按排污许可证要求定期由专业第三方做出提供排污检测报告，确保排污许可证的年审，不发生污水渗漏。一是按委托合同及时完成检测，每月不低于1次检测，检测任务完成率达100%；二是按委托要求出具相关检测报告不低于12份，检测数据做到不错报、漏报，及时报送数据；项目实施后不发生环境污染事件。
2.综合满意度达95%及以上。</t>
  </si>
  <si>
    <t>每月检测</t>
  </si>
  <si>
    <t>反映根据委托合同每月检测完成情况。</t>
  </si>
  <si>
    <t>出具相关检测报告</t>
  </si>
  <si>
    <t>反映根据委托合同出具检测报告的情况。</t>
  </si>
  <si>
    <t>检测任务完成率</t>
  </si>
  <si>
    <t>100</t>
  </si>
  <si>
    <t>反映按委托合同完成检测任务情况。</t>
  </si>
  <si>
    <t>检测数据准确率</t>
  </si>
  <si>
    <t>反映检测数据准确情况。</t>
  </si>
  <si>
    <t>上交检测报告</t>
  </si>
  <si>
    <t>反映是否按时上交监测报告情况。</t>
  </si>
  <si>
    <t>检测及时性</t>
  </si>
  <si>
    <t>反映是否及时进行检测情况。</t>
  </si>
  <si>
    <t>185,000.00</t>
  </si>
  <si>
    <t>污水渗漏</t>
  </si>
  <si>
    <t>反映不发生污水渗漏情况</t>
  </si>
  <si>
    <t>环境污染事件</t>
  </si>
  <si>
    <t>反映项目实施后不发生环境污染事件情况</t>
  </si>
  <si>
    <t>95</t>
  </si>
  <si>
    <t>1.每天不少于3次对填埋场内部巡查巡检，保证安全生产；
2.完成竹箐沿线异常水体发生点的日常巡查巡检1次/周，保证周边不发生生态环境污染事件；
3.电费缴纳完成率100%；
4.封场覆盖层完整度达到95%以上，保证封场后的填埋场覆盖层不被破坏；
5.综合满意度达90%以上，项目实施后持续减少垃圾清运过程中对环境的污染。</t>
  </si>
  <si>
    <t>巡查巡检次数</t>
  </si>
  <si>
    <t>次/天</t>
  </si>
  <si>
    <t>反映巡查巡检填埋场内部保证安全生产情况</t>
  </si>
  <si>
    <t>异常水体巡查巡检</t>
  </si>
  <si>
    <t>次/周</t>
  </si>
  <si>
    <t xml:space="preserve">反映竹箐沿线异常水体发生点的日常巡查巡检次数
</t>
  </si>
  <si>
    <t>电费缴纳完成率</t>
  </si>
  <si>
    <t>反映填埋场电费缴纳情况。</t>
  </si>
  <si>
    <t>反映填埋场正常运转情况。</t>
  </si>
  <si>
    <t>49100</t>
  </si>
  <si>
    <t>保障垃圾填埋场正常运行</t>
  </si>
  <si>
    <t>有效保障</t>
  </si>
  <si>
    <t>反映项目实施后能否有效保障垃圾填埋场正常运行。</t>
  </si>
  <si>
    <t>封场覆盖层完整度</t>
  </si>
  <si>
    <t>反映封场后的填埋场覆盖层不被破坏情况。</t>
  </si>
  <si>
    <t>周边居民对生态环境满意</t>
  </si>
  <si>
    <t>反映周边居民满意度。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</si>
  <si>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</si>
  <si>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</si>
  <si>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</si>
  <si>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</si>
  <si>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备注：昆明市五华区西郊垃圾卫生填埋场无政府性基金预算支出。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</si>
  <si>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</si>
  <si>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</si>
  <si>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</si>
  <si>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</si>
  <si>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</si>
  <si>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</si>
  <si>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</si>
  <si>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</si>
  <si>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</si>
  <si>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</si>
  <si>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</si>
  <si>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备注：昆明市五华区西郊垃圾卫生填埋场无部门政府采购预算。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</si>
  <si>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</si>
  <si>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</si>
  <si>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</si>
  <si>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</si>
  <si>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</si>
  <si>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</si>
  <si>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</si>
  <si>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备注：昆明市五华区西郊垃圾卫生填埋场无政府购买服务预算。</t>
  </si>
  <si>
    <t>预算09-1表</t>
  </si>
  <si>
    <t>单位名称（项目）</t>
  </si>
  <si>
    <t>地区</t>
  </si>
  <si>
    <t>备注：昆明市五华区西郊垃圾卫生填埋场无区对下转移支付预算。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</si>
  <si>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</si>
  <si>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</si>
  <si>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</si>
  <si>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</si>
  <si>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</si>
  <si>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</si>
  <si>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</si>
  <si>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</si>
  <si>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</si>
  <si>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备注：昆明市五华区西郊垃圾卫生填埋场本年度无新增资产配置，此表为空。</t>
  </si>
  <si>
    <t>预算11表</t>
  </si>
  <si>
    <t>上级补助</t>
  </si>
  <si>
    <t>备注：昆明市五华区西郊垃圾卫生填埋场无上级补助项目支出。</t>
  </si>
  <si>
    <t>预算12表</t>
  </si>
  <si>
    <t>项目级次</t>
  </si>
  <si>
    <t>填埋场运行维护费</t>
  </si>
  <si>
    <t>本级</t>
  </si>
  <si>
    <t>渗滤液处理站运行维护费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</si>
</sst>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  <numFmt numFmtId="181" formatCode="_(* #,##0.00_);_(* \(#,##0.00\);_(* &quot;-&quot;??_);_(@_)"/>
    <numFmt numFmtId="182" formatCode="#,##0.0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Microsoft YaHei UI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43" fontId="20" fillId="0" borderId="0" applyFont="0" applyFill="0" applyBorder="0" applyAlignment="0" applyProtection="0">
      <alignment vertical="center"/>
    </xf>
    <xf numFmtId="176" fontId="6" fillId="0" borderId="7">
      <alignment horizontal="right" vertical="center"/>
    </xf>
    <xf numFmtId="177" fontId="6" fillId="0" borderId="7">
      <alignment horizontal="right" vertical="center"/>
    </xf>
    <xf numFmtId="10" fontId="6" fillId="0" borderId="7">
      <alignment horizontal="right" vertical="center"/>
    </xf>
    <xf numFmtId="178" fontId="6" fillId="0" borderId="7">
      <alignment horizontal="right" vertical="center"/>
    </xf>
    <xf numFmtId="49" fontId="6" fillId="0" borderId="7">
      <alignment horizontal="left" vertical="center" wrapText="1"/>
    </xf>
    <xf numFmtId="178" fontId="6" fillId="0" borderId="7">
      <alignment horizontal="right" vertical="center"/>
    </xf>
    <xf numFmtId="179" fontId="6" fillId="0" borderId="7">
      <alignment horizontal="right" vertical="center"/>
    </xf>
    <xf numFmtId="180" fontId="6" fillId="0" borderId="7">
      <alignment horizontal="right" vertical="center"/>
    </xf>
    <xf numFmtId="0" fontId="21" fillId="0" borderId="0">
      <alignment vertical="top"/>
      <protection locked="0"/>
    </xf>
    <xf numFmtId="0" fontId="15" fillId="0" borderId="0">
      <alignment vertical="center"/>
    </xf>
  </cellStyleXfs>
  <cellXfs count="245">
    <xf numFmtId="0" fontId="0" fillId="0" borderId="0" xfId="0"/>
    <xf numFmtId="0" fontId="1" fillId="0" borderId="0" xfId="10" applyFont="1" applyAlignment="1" applyProtection="1"/>
    <xf numFmtId="0" fontId="0" fillId="0" borderId="0" xfId="0" applyAlignment="1">
      <alignment horizontal="center" vertical="center"/>
    </xf>
    <xf numFmtId="49" fontId="2" fillId="0" borderId="0" xfId="0" applyNumberFormat="1" applyFont="1"/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/>
    <xf numFmtId="0" fontId="3" fillId="0" borderId="0" xfId="0" applyFont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3" borderId="7" xfId="10" applyFont="1" applyFill="1" applyBorder="1" applyAlignment="1">
      <alignment horizontal="left" vertical="center" wrapText="1"/>
      <protection locked="0"/>
    </xf>
    <xf numFmtId="0" fontId="6" fillId="0" borderId="7" xfId="10" applyFont="1" applyBorder="1" applyAlignment="1">
      <alignment horizontal="left" vertical="center"/>
      <protection locked="0"/>
    </xf>
    <xf numFmtId="0" fontId="3" fillId="3" borderId="7" xfId="10" applyFont="1" applyFill="1" applyBorder="1" applyAlignment="1">
      <alignment horizontal="center" vertical="center" wrapText="1"/>
      <protection locked="0"/>
    </xf>
    <xf numFmtId="4" fontId="6" fillId="0" borderId="7" xfId="10" applyNumberFormat="1" applyFont="1" applyBorder="1" applyAlignment="1">
      <alignment horizontal="right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4" fontId="7" fillId="0" borderId="7" xfId="7" applyNumberFormat="1" applyFont="1">
      <alignment horizontal="right" vertical="center"/>
    </xf>
    <xf numFmtId="0" fontId="8" fillId="0" borderId="0" xfId="0" applyFont="1" applyProtection="1">
      <protection locked="0"/>
    </xf>
    <xf numFmtId="0" fontId="8" fillId="0" borderId="0" xfId="0" applyFont="1"/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>
      <alignment horizont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right" vertical="center"/>
    </xf>
    <xf numFmtId="0" fontId="11" fillId="0" borderId="0" xfId="0" applyFont="1"/>
    <xf numFmtId="0" fontId="2" fillId="0" borderId="0" xfId="0" applyFont="1" applyAlignment="1">
      <alignment wrapText="1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 applyProtection="1">
      <alignment vertical="top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180" fontId="7" fillId="0" borderId="7" xfId="9" applyFont="1" applyAlignment="1">
      <alignment horizontal="center" vertical="center"/>
    </xf>
    <xf numFmtId="180" fontId="7" fillId="0" borderId="7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2" fillId="0" borderId="0" xfId="0" applyFont="1" applyAlignment="1" applyProtection="1">
      <alignment horizontal="right"/>
      <protection locked="0"/>
    </xf>
    <xf numFmtId="49" fontId="12" fillId="0" borderId="0" xfId="0" applyNumberFormat="1" applyFont="1" applyProtection="1">
      <protection locked="0"/>
    </xf>
    <xf numFmtId="0" fontId="2" fillId="0" borderId="0" xfId="0" applyFont="1" applyAlignment="1">
      <alignment horizontal="right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14" fillId="0" borderId="14" xfId="11" applyNumberFormat="1" applyFont="1" applyBorder="1" applyAlignment="1">
      <alignment horizontal="left" vertical="center"/>
    </xf>
    <xf numFmtId="49" fontId="15" fillId="0" borderId="14" xfId="11" applyNumberFormat="1" applyBorder="1" applyAlignment="1">
      <alignment horizontal="left" vertical="center" wrapText="1"/>
    </xf>
    <xf numFmtId="0" fontId="2" fillId="0" borderId="0" xfId="0" applyFont="1" applyAlignment="1">
      <alignment vertical="top"/>
    </xf>
    <xf numFmtId="0" fontId="3" fillId="3" borderId="15" xfId="10" applyFont="1" applyFill="1" applyBorder="1" applyAlignment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4" fontId="3" fillId="2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 applyProtection="1">
      <alignment vertical="top"/>
      <protection locked="0"/>
    </xf>
    <xf numFmtId="49" fontId="2" fillId="0" borderId="0" xfId="0" applyNumberFormat="1" applyFont="1" applyProtection="1">
      <protection locked="0"/>
    </xf>
    <xf numFmtId="0" fontId="3" fillId="0" borderId="7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178" fontId="6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 wrapText="1"/>
    </xf>
    <xf numFmtId="49" fontId="5" fillId="0" borderId="7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right" vertical="center"/>
    </xf>
    <xf numFmtId="181" fontId="6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178" fontId="19" fillId="0" borderId="7" xfId="0" applyNumberFormat="1" applyFont="1" applyBorder="1" applyAlignment="1">
      <alignment horizontal="right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181" fontId="3" fillId="0" borderId="7" xfId="1" applyNumberFormat="1" applyFont="1" applyFill="1" applyBorder="1" applyAlignment="1" applyProtection="1">
      <alignment horizontal="right" vertical="center"/>
    </xf>
    <xf numFmtId="182" fontId="3" fillId="0" borderId="7" xfId="10" applyNumberFormat="1" applyFont="1" applyBorder="1" applyAlignment="1">
      <alignment horizontal="right" vertical="center"/>
      <protection locked="0"/>
    </xf>
    <xf numFmtId="182" fontId="3" fillId="0" borderId="7" xfId="10" applyNumberFormat="1" applyFont="1" applyBorder="1" applyAlignment="1" applyProtection="1">
      <alignment horizontal="right" vertical="center"/>
    </xf>
    <xf numFmtId="0" fontId="3" fillId="0" borderId="7" xfId="10" applyFont="1" applyBorder="1" applyAlignment="1" applyProtection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1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quotePrefix="1" applyFont="1" applyBorder="1" applyAlignment="1">
      <alignment horizontal="left" vertical="center"/>
    </xf>
    <xf numFmtId="0" fontId="3" fillId="0" borderId="7" xfId="0" quotePrefix="1" applyFont="1" applyBorder="1" applyAlignment="1">
      <alignment vertical="center" wrapText="1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0" fillId="0" borderId="0" xfId="0"/>
    <xf numFmtId="0" fontId="3" fillId="2" borderId="0" xfId="0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3" fillId="2" borderId="11" xfId="0" applyFont="1" applyFill="1" applyBorder="1" applyAlignment="1">
      <alignment horizontal="right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left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" fillId="0" borderId="12" xfId="10" applyFont="1" applyBorder="1" applyAlignment="1">
      <alignment horizontal="center" vertical="center" wrapText="1"/>
      <protection locked="0"/>
    </xf>
    <xf numFmtId="0" fontId="1" fillId="0" borderId="11" xfId="10" applyFont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2" xfId="10" applyFont="1" applyBorder="1" applyAlignment="1" applyProtection="1">
      <alignment horizontal="center" vertical="center"/>
    </xf>
    <xf numFmtId="0" fontId="1" fillId="0" borderId="11" xfId="1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Protection="1">
      <protection locked="0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178" fontId="7" fillId="0" borderId="0" xfId="0" applyNumberFormat="1" applyFont="1" applyAlignment="1">
      <alignment horizontal="left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5" fillId="0" borderId="0" xfId="0" applyFont="1" applyProtection="1">
      <protection locked="0"/>
    </xf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2" borderId="0" xfId="0" applyFont="1" applyFill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2" borderId="7" xfId="0" applyFont="1" applyFill="1" applyBorder="1" applyAlignme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</cellXfs>
  <cellStyles count="12">
    <cellStyle name="DateStyle" xfId="3" xr:uid="{00000000-0005-0000-0000-000032000000}"/>
    <cellStyle name="DateTimeStyle" xfId="2" xr:uid="{00000000-0005-0000-0000-000031000000}"/>
    <cellStyle name="IntegralNumberStyle" xfId="9" xr:uid="{00000000-0005-0000-0000-000038000000}"/>
    <cellStyle name="MoneyStyle" xfId="7" xr:uid="{00000000-0005-0000-0000-000036000000}"/>
    <cellStyle name="Normal" xfId="10" xr:uid="{00000000-0005-0000-0000-000039000000}"/>
    <cellStyle name="NumberStyle" xfId="5" xr:uid="{00000000-0005-0000-0000-000034000000}"/>
    <cellStyle name="PercentStyle" xfId="4" xr:uid="{00000000-0005-0000-0000-000033000000}"/>
    <cellStyle name="TextStyle" xfId="6" xr:uid="{00000000-0005-0000-0000-000035000000}"/>
    <cellStyle name="TimeStyle" xfId="8" xr:uid="{00000000-0005-0000-0000-000037000000}"/>
    <cellStyle name="常规" xfId="0" builtinId="0"/>
    <cellStyle name="常规 3 2" xfId="11" xr:uid="{00000000-0005-0000-0000-00003A000000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 pane="bottomLeft" activeCell="B7" sqref="B7"/>
    </sheetView>
  </sheetViews>
  <sheetFormatPr defaultColWidth="8.625" defaultRowHeight="12.75" customHeight="1"/>
  <cols>
    <col min="1" max="4" width="41" customWidth="1"/>
  </cols>
  <sheetData>
    <row r="1" spans="1:4" ht="12.75" customHeight="1">
      <c r="A1" s="2"/>
      <c r="B1" s="2"/>
      <c r="C1" s="2"/>
      <c r="D1" s="2"/>
    </row>
    <row r="2" spans="1:4" ht="15" customHeight="1">
      <c r="A2" s="27"/>
      <c r="B2" s="27"/>
      <c r="C2" s="27"/>
      <c r="D2" s="38" t="s">
        <v>0</v>
      </c>
    </row>
    <row r="3" spans="1:4" ht="41.25" customHeight="1">
      <c r="A3" s="109" t="str">
        <f>"2025"&amp;"年部门财务收支预算总表"</f>
        <v>2025年部门财务收支预算总表</v>
      </c>
      <c r="B3" s="110"/>
      <c r="C3" s="110"/>
      <c r="D3" s="110"/>
    </row>
    <row r="4" spans="1:4" ht="17.25" customHeight="1">
      <c r="A4" s="111" t="str">
        <f>"单位名称："&amp;"昆明市五华区西郊垃圾卫生填埋场"</f>
        <v>单位名称：昆明市五华区西郊垃圾卫生填埋场</v>
      </c>
      <c r="B4" s="112"/>
      <c r="D4" s="80" t="s">
        <v>1</v>
      </c>
    </row>
    <row r="5" spans="1:4" ht="23.25" customHeight="1">
      <c r="A5" s="113" t="s">
        <v>2</v>
      </c>
      <c r="B5" s="114"/>
      <c r="C5" s="113" t="s">
        <v>3</v>
      </c>
      <c r="D5" s="114"/>
    </row>
    <row r="6" spans="1:4" ht="24" customHeight="1">
      <c r="A6" s="93" t="s">
        <v>4</v>
      </c>
      <c r="B6" s="93" t="s">
        <v>5</v>
      </c>
      <c r="C6" s="93" t="s">
        <v>6</v>
      </c>
      <c r="D6" s="93" t="s">
        <v>5</v>
      </c>
    </row>
    <row r="7" spans="1:4" ht="17.25" customHeight="1">
      <c r="A7" s="94" t="s">
        <v>7</v>
      </c>
      <c r="B7" s="36">
        <v>3391571.48</v>
      </c>
      <c r="C7" s="94" t="s">
        <v>8</v>
      </c>
      <c r="D7" s="50"/>
    </row>
    <row r="8" spans="1:4" ht="17.25" customHeight="1">
      <c r="A8" s="94" t="s">
        <v>9</v>
      </c>
      <c r="B8" s="50"/>
      <c r="C8" s="94" t="s">
        <v>10</v>
      </c>
      <c r="D8" s="50"/>
    </row>
    <row r="9" spans="1:4" ht="17.25" customHeight="1">
      <c r="A9" s="94" t="s">
        <v>11</v>
      </c>
      <c r="B9" s="50"/>
      <c r="C9" s="106" t="s">
        <v>12</v>
      </c>
      <c r="D9" s="50"/>
    </row>
    <row r="10" spans="1:4" ht="17.25" customHeight="1">
      <c r="A10" s="94" t="s">
        <v>13</v>
      </c>
      <c r="B10" s="50"/>
      <c r="C10" s="106" t="s">
        <v>14</v>
      </c>
      <c r="D10" s="50"/>
    </row>
    <row r="11" spans="1:4" ht="17.25" customHeight="1">
      <c r="A11" s="94" t="s">
        <v>15</v>
      </c>
      <c r="B11" s="50"/>
      <c r="C11" s="106" t="s">
        <v>16</v>
      </c>
      <c r="D11" s="50"/>
    </row>
    <row r="12" spans="1:4" ht="17.25" customHeight="1">
      <c r="A12" s="94" t="s">
        <v>17</v>
      </c>
      <c r="B12" s="50"/>
      <c r="C12" s="106" t="s">
        <v>18</v>
      </c>
      <c r="D12" s="50"/>
    </row>
    <row r="13" spans="1:4" ht="17.25" customHeight="1">
      <c r="A13" s="94" t="s">
        <v>19</v>
      </c>
      <c r="B13" s="50"/>
      <c r="C13" s="22" t="s">
        <v>20</v>
      </c>
      <c r="D13" s="50"/>
    </row>
    <row r="14" spans="1:4" ht="17.25" customHeight="1">
      <c r="A14" s="94" t="s">
        <v>21</v>
      </c>
      <c r="B14" s="50"/>
      <c r="C14" s="22" t="s">
        <v>22</v>
      </c>
      <c r="D14" s="50">
        <v>356402.56</v>
      </c>
    </row>
    <row r="15" spans="1:4" ht="17.25" customHeight="1">
      <c r="A15" s="94" t="s">
        <v>23</v>
      </c>
      <c r="B15" s="50"/>
      <c r="C15" s="22" t="s">
        <v>24</v>
      </c>
      <c r="D15" s="50">
        <v>167158.32</v>
      </c>
    </row>
    <row r="16" spans="1:4" ht="17.25" customHeight="1">
      <c r="A16" s="94" t="s">
        <v>25</v>
      </c>
      <c r="B16" s="50"/>
      <c r="C16" s="22" t="s">
        <v>26</v>
      </c>
      <c r="D16" s="50"/>
    </row>
    <row r="17" spans="1:4" ht="17.25" customHeight="1">
      <c r="A17" s="86"/>
      <c r="B17" s="50"/>
      <c r="C17" s="22" t="s">
        <v>27</v>
      </c>
      <c r="D17" s="50">
        <v>2685730.6</v>
      </c>
    </row>
    <row r="18" spans="1:4" ht="17.25" customHeight="1">
      <c r="A18" s="95"/>
      <c r="B18" s="50"/>
      <c r="C18" s="22" t="s">
        <v>28</v>
      </c>
      <c r="D18" s="50"/>
    </row>
    <row r="19" spans="1:4" ht="17.25" customHeight="1">
      <c r="A19" s="95"/>
      <c r="B19" s="50"/>
      <c r="C19" s="22" t="s">
        <v>29</v>
      </c>
      <c r="D19" s="50"/>
    </row>
    <row r="20" spans="1:4" ht="17.25" customHeight="1">
      <c r="A20" s="95"/>
      <c r="B20" s="50"/>
      <c r="C20" s="22" t="s">
        <v>30</v>
      </c>
      <c r="D20" s="50"/>
    </row>
    <row r="21" spans="1:4" ht="17.25" customHeight="1">
      <c r="A21" s="95"/>
      <c r="B21" s="50"/>
      <c r="C21" s="22" t="s">
        <v>31</v>
      </c>
      <c r="D21" s="50"/>
    </row>
    <row r="22" spans="1:4" ht="17.25" customHeight="1">
      <c r="A22" s="95"/>
      <c r="B22" s="50"/>
      <c r="C22" s="22" t="s">
        <v>32</v>
      </c>
      <c r="D22" s="50"/>
    </row>
    <row r="23" spans="1:4" ht="17.25" customHeight="1">
      <c r="A23" s="95"/>
      <c r="B23" s="50"/>
      <c r="C23" s="22" t="s">
        <v>33</v>
      </c>
      <c r="D23" s="50"/>
    </row>
    <row r="24" spans="1:4" ht="17.25" customHeight="1">
      <c r="A24" s="95"/>
      <c r="B24" s="50"/>
      <c r="C24" s="22" t="s">
        <v>34</v>
      </c>
      <c r="D24" s="50"/>
    </row>
    <row r="25" spans="1:4" ht="17.25" customHeight="1">
      <c r="A25" s="95"/>
      <c r="B25" s="50"/>
      <c r="C25" s="22" t="s">
        <v>35</v>
      </c>
      <c r="D25" s="50">
        <v>182280</v>
      </c>
    </row>
    <row r="26" spans="1:4" ht="17.25" customHeight="1">
      <c r="A26" s="95"/>
      <c r="B26" s="50"/>
      <c r="C26" s="22" t="s">
        <v>36</v>
      </c>
      <c r="D26" s="50"/>
    </row>
    <row r="27" spans="1:4" ht="17.25" customHeight="1">
      <c r="A27" s="95"/>
      <c r="B27" s="50"/>
      <c r="C27" s="86" t="s">
        <v>37</v>
      </c>
      <c r="D27" s="50"/>
    </row>
    <row r="28" spans="1:4" ht="17.25" customHeight="1">
      <c r="A28" s="95"/>
      <c r="B28" s="50"/>
      <c r="C28" s="22" t="s">
        <v>38</v>
      </c>
      <c r="D28" s="50"/>
    </row>
    <row r="29" spans="1:4" ht="16.5" customHeight="1">
      <c r="A29" s="95"/>
      <c r="B29" s="50"/>
      <c r="C29" s="22" t="s">
        <v>39</v>
      </c>
      <c r="D29" s="50"/>
    </row>
    <row r="30" spans="1:4" ht="16.5" customHeight="1">
      <c r="A30" s="95"/>
      <c r="B30" s="50"/>
      <c r="C30" s="86" t="s">
        <v>40</v>
      </c>
      <c r="D30" s="50"/>
    </row>
    <row r="31" spans="1:4" ht="17.25" customHeight="1">
      <c r="A31" s="95"/>
      <c r="B31" s="50"/>
      <c r="C31" s="86" t="s">
        <v>41</v>
      </c>
      <c r="D31" s="50"/>
    </row>
    <row r="32" spans="1:4" ht="17.25" customHeight="1">
      <c r="A32" s="95"/>
      <c r="B32" s="50"/>
      <c r="C32" s="22" t="s">
        <v>42</v>
      </c>
      <c r="D32" s="50"/>
    </row>
    <row r="33" spans="1:4" ht="16.5" customHeight="1">
      <c r="A33" s="95" t="s">
        <v>43</v>
      </c>
      <c r="B33" s="50">
        <f>SUM(B7:B32)</f>
        <v>3391571.48</v>
      </c>
      <c r="C33" s="95" t="s">
        <v>44</v>
      </c>
      <c r="D33" s="50">
        <f>SUM(D7:D32)</f>
        <v>3391571.48</v>
      </c>
    </row>
    <row r="34" spans="1:4" ht="16.5" customHeight="1">
      <c r="A34" s="86" t="s">
        <v>45</v>
      </c>
      <c r="B34" s="50"/>
      <c r="C34" s="86" t="s">
        <v>46</v>
      </c>
      <c r="D34" s="50"/>
    </row>
    <row r="35" spans="1:4" ht="16.5" customHeight="1">
      <c r="A35" s="22" t="s">
        <v>47</v>
      </c>
      <c r="B35" s="50"/>
      <c r="C35" s="22" t="s">
        <v>47</v>
      </c>
      <c r="D35" s="50"/>
    </row>
    <row r="36" spans="1:4" ht="16.5" customHeight="1">
      <c r="A36" s="22" t="s">
        <v>48</v>
      </c>
      <c r="B36" s="50"/>
      <c r="C36" s="22" t="s">
        <v>49</v>
      </c>
      <c r="D36" s="50"/>
    </row>
    <row r="37" spans="1:4" ht="16.5" customHeight="1">
      <c r="A37" s="96" t="s">
        <v>50</v>
      </c>
      <c r="B37" s="50">
        <f>B33+B34</f>
        <v>3391571.48</v>
      </c>
      <c r="C37" s="96" t="s">
        <v>51</v>
      </c>
      <c r="D37" s="50">
        <f>D33+D34</f>
        <v>3391571.48</v>
      </c>
    </row>
  </sheetData>
  <mergeCells count="4">
    <mergeCell ref="A3:D3"/>
    <mergeCell ref="A4:B4"/>
    <mergeCell ref="A5:B5"/>
    <mergeCell ref="C5:D5"/>
  </mergeCells>
  <phoneticPr fontId="22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pane="bottomLeft" activeCell="B15" sqref="B15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4.25" customHeight="1">
      <c r="A1" s="2"/>
      <c r="B1" s="2"/>
      <c r="C1" s="2"/>
      <c r="D1" s="2"/>
      <c r="E1" s="2"/>
      <c r="F1" s="2"/>
    </row>
    <row r="2" spans="1:6" ht="12" customHeight="1">
      <c r="A2" s="68">
        <v>1</v>
      </c>
      <c r="B2" s="69">
        <v>0</v>
      </c>
      <c r="C2" s="68">
        <v>1</v>
      </c>
      <c r="D2" s="70"/>
      <c r="E2" s="70"/>
      <c r="F2" s="67" t="s">
        <v>378</v>
      </c>
    </row>
    <row r="3" spans="1:6" ht="42" customHeight="1">
      <c r="A3" s="201" t="str">
        <f>"2025"&amp;"年部门政府性基金预算支出预算表"</f>
        <v>2025年部门政府性基金预算支出预算表</v>
      </c>
      <c r="B3" s="201" t="s">
        <v>379</v>
      </c>
      <c r="C3" s="202"/>
      <c r="D3" s="145"/>
      <c r="E3" s="145"/>
      <c r="F3" s="145"/>
    </row>
    <row r="4" spans="1:6" ht="13.5" customHeight="1">
      <c r="A4" s="180" t="str">
        <f>"单位名称："&amp;"昆明市五华区西郊垃圾卫生填埋场"</f>
        <v>单位名称：昆明市五华区西郊垃圾卫生填埋场</v>
      </c>
      <c r="B4" s="180" t="s">
        <v>380</v>
      </c>
      <c r="C4" s="203"/>
      <c r="D4" s="70"/>
      <c r="E4" s="70"/>
      <c r="F4" s="67" t="s">
        <v>1</v>
      </c>
    </row>
    <row r="5" spans="1:6" ht="19.5" customHeight="1">
      <c r="A5" s="153" t="s">
        <v>178</v>
      </c>
      <c r="B5" s="205" t="s">
        <v>72</v>
      </c>
      <c r="C5" s="153" t="s">
        <v>73</v>
      </c>
      <c r="D5" s="186" t="s">
        <v>381</v>
      </c>
      <c r="E5" s="149"/>
      <c r="F5" s="150"/>
    </row>
    <row r="6" spans="1:6" ht="18.75" customHeight="1">
      <c r="A6" s="176"/>
      <c r="B6" s="206"/>
      <c r="C6" s="176"/>
      <c r="D6" s="10" t="s">
        <v>55</v>
      </c>
      <c r="E6" s="9" t="s">
        <v>75</v>
      </c>
      <c r="F6" s="10" t="s">
        <v>76</v>
      </c>
    </row>
    <row r="7" spans="1:6" ht="18.75" customHeight="1">
      <c r="A7" s="40">
        <v>1</v>
      </c>
      <c r="B7" s="71" t="s">
        <v>83</v>
      </c>
      <c r="C7" s="40">
        <v>3</v>
      </c>
      <c r="D7" s="72">
        <v>4</v>
      </c>
      <c r="E7" s="72">
        <v>5</v>
      </c>
      <c r="F7" s="72">
        <v>6</v>
      </c>
    </row>
    <row r="8" spans="1:6" ht="21" customHeight="1">
      <c r="A8" s="20"/>
      <c r="B8" s="20"/>
      <c r="C8" s="20"/>
      <c r="D8" s="50"/>
      <c r="E8" s="50"/>
      <c r="F8" s="50"/>
    </row>
    <row r="9" spans="1:6" ht="21" customHeight="1">
      <c r="A9" s="20"/>
      <c r="B9" s="20"/>
      <c r="C9" s="20"/>
      <c r="D9" s="50"/>
      <c r="E9" s="50"/>
      <c r="F9" s="50"/>
    </row>
    <row r="10" spans="1:6" ht="18.75" customHeight="1">
      <c r="A10" s="130" t="s">
        <v>128</v>
      </c>
      <c r="B10" s="130" t="s">
        <v>128</v>
      </c>
      <c r="C10" s="204" t="s">
        <v>128</v>
      </c>
      <c r="D10" s="50"/>
      <c r="E10" s="50"/>
      <c r="F10" s="50"/>
    </row>
    <row r="11" spans="1:6" ht="14.25" customHeight="1">
      <c r="A11" s="51" t="s">
        <v>382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honeticPr fontId="22" type="noConversion"/>
  <printOptions horizontalCentered="1"/>
  <pageMargins left="0.37" right="0.37" top="0.56000000000000005" bottom="0.56000000000000005" header="0.48" footer="0.48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 pane="bottomLeft" activeCell="C21" sqref="C21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 customHeight="1">
      <c r="B2" s="53"/>
      <c r="C2" s="53"/>
      <c r="R2" s="4"/>
      <c r="S2" s="4" t="s">
        <v>383</v>
      </c>
    </row>
    <row r="3" spans="1:19" ht="41.25" customHeight="1">
      <c r="A3" s="218" t="str">
        <f>"2025"&amp;"年部门政府采购预算表"</f>
        <v>2025年部门政府采购预算表</v>
      </c>
      <c r="B3" s="177"/>
      <c r="C3" s="177"/>
      <c r="D3" s="179"/>
      <c r="E3" s="179"/>
      <c r="F3" s="179"/>
      <c r="G3" s="179"/>
      <c r="H3" s="179"/>
      <c r="I3" s="179"/>
      <c r="J3" s="179"/>
      <c r="K3" s="179"/>
      <c r="L3" s="179"/>
      <c r="M3" s="177"/>
      <c r="N3" s="179"/>
      <c r="O3" s="179"/>
      <c r="P3" s="177"/>
      <c r="Q3" s="179"/>
      <c r="R3" s="177"/>
      <c r="S3" s="177"/>
    </row>
    <row r="4" spans="1:19" ht="18.75" customHeight="1">
      <c r="A4" s="160" t="str">
        <f>"单位名称："&amp;"昆明市五华区西郊垃圾卫生填埋场"</f>
        <v>单位名称：昆明市五华区西郊垃圾卫生填埋场</v>
      </c>
      <c r="B4" s="219"/>
      <c r="C4" s="219"/>
      <c r="D4" s="220"/>
      <c r="E4" s="220"/>
      <c r="F4" s="220"/>
      <c r="G4" s="220"/>
      <c r="H4" s="220"/>
      <c r="I4" s="6"/>
      <c r="J4" s="6"/>
      <c r="K4" s="6"/>
      <c r="L4" s="6"/>
      <c r="R4" s="7"/>
      <c r="S4" s="67" t="s">
        <v>1</v>
      </c>
    </row>
    <row r="5" spans="1:19" ht="15.75" customHeight="1">
      <c r="A5" s="190" t="s">
        <v>177</v>
      </c>
      <c r="B5" s="210" t="s">
        <v>178</v>
      </c>
      <c r="C5" s="210" t="s">
        <v>384</v>
      </c>
      <c r="D5" s="213" t="s">
        <v>385</v>
      </c>
      <c r="E5" s="213" t="s">
        <v>386</v>
      </c>
      <c r="F5" s="213" t="s">
        <v>387</v>
      </c>
      <c r="G5" s="213" t="s">
        <v>388</v>
      </c>
      <c r="H5" s="213" t="s">
        <v>389</v>
      </c>
      <c r="I5" s="221" t="s">
        <v>185</v>
      </c>
      <c r="J5" s="221"/>
      <c r="K5" s="221"/>
      <c r="L5" s="221"/>
      <c r="M5" s="184"/>
      <c r="N5" s="221"/>
      <c r="O5" s="221"/>
      <c r="P5" s="183"/>
      <c r="Q5" s="221"/>
      <c r="R5" s="184"/>
      <c r="S5" s="185"/>
    </row>
    <row r="6" spans="1:19" ht="17.25" customHeight="1">
      <c r="A6" s="195"/>
      <c r="B6" s="211"/>
      <c r="C6" s="211"/>
      <c r="D6" s="214"/>
      <c r="E6" s="214"/>
      <c r="F6" s="214"/>
      <c r="G6" s="214"/>
      <c r="H6" s="214"/>
      <c r="I6" s="214" t="s">
        <v>55</v>
      </c>
      <c r="J6" s="214" t="s">
        <v>58</v>
      </c>
      <c r="K6" s="214" t="s">
        <v>390</v>
      </c>
      <c r="L6" s="214" t="s">
        <v>391</v>
      </c>
      <c r="M6" s="216" t="s">
        <v>392</v>
      </c>
      <c r="N6" s="222" t="s">
        <v>393</v>
      </c>
      <c r="O6" s="222"/>
      <c r="P6" s="223"/>
      <c r="Q6" s="222"/>
      <c r="R6" s="224"/>
      <c r="S6" s="212"/>
    </row>
    <row r="7" spans="1:19" ht="54" customHeight="1">
      <c r="A7" s="191"/>
      <c r="B7" s="212"/>
      <c r="C7" s="212"/>
      <c r="D7" s="215"/>
      <c r="E7" s="215"/>
      <c r="F7" s="215"/>
      <c r="G7" s="215"/>
      <c r="H7" s="215"/>
      <c r="I7" s="215"/>
      <c r="J7" s="215" t="s">
        <v>57</v>
      </c>
      <c r="K7" s="215"/>
      <c r="L7" s="215"/>
      <c r="M7" s="217"/>
      <c r="N7" s="56" t="s">
        <v>57</v>
      </c>
      <c r="O7" s="56" t="s">
        <v>64</v>
      </c>
      <c r="P7" s="55" t="s">
        <v>65</v>
      </c>
      <c r="Q7" s="56" t="s">
        <v>66</v>
      </c>
      <c r="R7" s="61" t="s">
        <v>67</v>
      </c>
      <c r="S7" s="55" t="s">
        <v>68</v>
      </c>
    </row>
    <row r="8" spans="1:19" ht="18" customHeight="1">
      <c r="A8" s="64">
        <v>1</v>
      </c>
      <c r="B8" s="64" t="s">
        <v>83</v>
      </c>
      <c r="C8" s="65">
        <v>3</v>
      </c>
      <c r="D8" s="65">
        <v>4</v>
      </c>
      <c r="E8" s="64">
        <v>5</v>
      </c>
      <c r="F8" s="64">
        <v>6</v>
      </c>
      <c r="G8" s="64">
        <v>7</v>
      </c>
      <c r="H8" s="64">
        <v>8</v>
      </c>
      <c r="I8" s="64">
        <v>9</v>
      </c>
      <c r="J8" s="64">
        <v>10</v>
      </c>
      <c r="K8" s="64">
        <v>11</v>
      </c>
      <c r="L8" s="64">
        <v>12</v>
      </c>
      <c r="M8" s="64">
        <v>13</v>
      </c>
      <c r="N8" s="64">
        <v>14</v>
      </c>
      <c r="O8" s="64">
        <v>15</v>
      </c>
      <c r="P8" s="64">
        <v>16</v>
      </c>
      <c r="Q8" s="64">
        <v>17</v>
      </c>
      <c r="R8" s="64">
        <v>18</v>
      </c>
      <c r="S8" s="64">
        <v>19</v>
      </c>
    </row>
    <row r="9" spans="1:19" ht="21" customHeight="1">
      <c r="A9" s="57"/>
      <c r="B9" s="58"/>
      <c r="C9" s="58"/>
      <c r="D9" s="59"/>
      <c r="E9" s="59"/>
      <c r="F9" s="59"/>
      <c r="G9" s="66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</row>
    <row r="10" spans="1:19" ht="21" customHeight="1">
      <c r="A10" s="225" t="s">
        <v>128</v>
      </c>
      <c r="B10" s="226"/>
      <c r="C10" s="226"/>
      <c r="D10" s="227"/>
      <c r="E10" s="227"/>
      <c r="F10" s="227"/>
      <c r="G10" s="117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1:19" ht="44.1" customHeight="1">
      <c r="A11" s="207" t="s">
        <v>394</v>
      </c>
      <c r="B11" s="180"/>
      <c r="C11" s="180"/>
      <c r="D11" s="160"/>
      <c r="E11" s="160"/>
      <c r="F11" s="160"/>
      <c r="G11" s="208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honeticPr fontId="22" type="noConversion"/>
  <printOptions horizontalCentered="1"/>
  <pageMargins left="0.96" right="0.96" top="0.72" bottom="0.72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  <pageSetUpPr fitToPage="1"/>
  </sheetPr>
  <dimension ref="A1:T11"/>
  <sheetViews>
    <sheetView showZeros="0" workbookViewId="0">
      <pane ySplit="1" topLeftCell="A3" activePane="bottomLeft" state="frozen"/>
      <selection pane="bottomLeft" activeCell="A2" sqref="A2:T11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6.5" customHeight="1">
      <c r="A2" s="52"/>
      <c r="B2" s="53"/>
      <c r="C2" s="53"/>
      <c r="D2" s="53"/>
      <c r="E2" s="53"/>
      <c r="F2" s="53"/>
      <c r="G2" s="53"/>
      <c r="H2" s="52"/>
      <c r="I2" s="52"/>
      <c r="J2" s="52"/>
      <c r="K2" s="52"/>
      <c r="L2" s="52"/>
      <c r="M2" s="52"/>
      <c r="N2" s="60"/>
      <c r="O2" s="52"/>
      <c r="P2" s="52"/>
      <c r="Q2" s="53"/>
      <c r="R2" s="52"/>
      <c r="S2" s="62"/>
      <c r="T2" s="62" t="s">
        <v>395</v>
      </c>
    </row>
    <row r="3" spans="1:20" ht="41.25" customHeight="1">
      <c r="A3" s="218" t="str">
        <f>"2025"&amp;"年部门政府购买服务预算表"</f>
        <v>2025年部门政府购买服务预算表</v>
      </c>
      <c r="B3" s="177"/>
      <c r="C3" s="177"/>
      <c r="D3" s="177"/>
      <c r="E3" s="177"/>
      <c r="F3" s="177"/>
      <c r="G3" s="177"/>
      <c r="H3" s="228"/>
      <c r="I3" s="228"/>
      <c r="J3" s="228"/>
      <c r="K3" s="228"/>
      <c r="L3" s="228"/>
      <c r="M3" s="228"/>
      <c r="N3" s="229"/>
      <c r="O3" s="228"/>
      <c r="P3" s="228"/>
      <c r="Q3" s="177"/>
      <c r="R3" s="228"/>
      <c r="S3" s="229"/>
      <c r="T3" s="177"/>
    </row>
    <row r="4" spans="1:20" ht="22.5" customHeight="1">
      <c r="A4" s="207" t="str">
        <f>"单位名称："&amp;"昆明市五华区西郊垃圾卫生填埋场"</f>
        <v>单位名称：昆明市五华区西郊垃圾卫生填埋场</v>
      </c>
      <c r="B4" s="219"/>
      <c r="C4" s="219"/>
      <c r="D4" s="219"/>
      <c r="E4" s="219"/>
      <c r="F4" s="219"/>
      <c r="G4" s="219"/>
      <c r="H4" s="230"/>
      <c r="I4" s="230"/>
      <c r="J4" s="45"/>
      <c r="K4" s="45"/>
      <c r="L4" s="45"/>
      <c r="M4" s="45"/>
      <c r="N4" s="60"/>
      <c r="O4" s="52"/>
      <c r="P4" s="52"/>
      <c r="Q4" s="53"/>
      <c r="R4" s="52"/>
      <c r="S4" s="63"/>
      <c r="T4" s="62" t="s">
        <v>1</v>
      </c>
    </row>
    <row r="5" spans="1:20" ht="24" customHeight="1">
      <c r="A5" s="190" t="s">
        <v>177</v>
      </c>
      <c r="B5" s="210" t="s">
        <v>178</v>
      </c>
      <c r="C5" s="210" t="s">
        <v>384</v>
      </c>
      <c r="D5" s="210" t="s">
        <v>396</v>
      </c>
      <c r="E5" s="210" t="s">
        <v>397</v>
      </c>
      <c r="F5" s="210" t="s">
        <v>398</v>
      </c>
      <c r="G5" s="210" t="s">
        <v>399</v>
      </c>
      <c r="H5" s="213" t="s">
        <v>400</v>
      </c>
      <c r="I5" s="213" t="s">
        <v>401</v>
      </c>
      <c r="J5" s="221" t="s">
        <v>185</v>
      </c>
      <c r="K5" s="221"/>
      <c r="L5" s="221"/>
      <c r="M5" s="221"/>
      <c r="N5" s="184"/>
      <c r="O5" s="221"/>
      <c r="P5" s="221"/>
      <c r="Q5" s="183"/>
      <c r="R5" s="221"/>
      <c r="S5" s="184"/>
      <c r="T5" s="185"/>
    </row>
    <row r="6" spans="1:20" ht="24" customHeight="1">
      <c r="A6" s="195"/>
      <c r="B6" s="211"/>
      <c r="C6" s="211"/>
      <c r="D6" s="211"/>
      <c r="E6" s="211"/>
      <c r="F6" s="211"/>
      <c r="G6" s="211"/>
      <c r="H6" s="214"/>
      <c r="I6" s="214"/>
      <c r="J6" s="214" t="s">
        <v>55</v>
      </c>
      <c r="K6" s="214" t="s">
        <v>58</v>
      </c>
      <c r="L6" s="214" t="s">
        <v>390</v>
      </c>
      <c r="M6" s="214" t="s">
        <v>391</v>
      </c>
      <c r="N6" s="216" t="s">
        <v>392</v>
      </c>
      <c r="O6" s="222" t="s">
        <v>393</v>
      </c>
      <c r="P6" s="222"/>
      <c r="Q6" s="223"/>
      <c r="R6" s="222"/>
      <c r="S6" s="224"/>
      <c r="T6" s="212"/>
    </row>
    <row r="7" spans="1:20" ht="54" customHeight="1">
      <c r="A7" s="191"/>
      <c r="B7" s="212"/>
      <c r="C7" s="212"/>
      <c r="D7" s="212"/>
      <c r="E7" s="212"/>
      <c r="F7" s="212"/>
      <c r="G7" s="212"/>
      <c r="H7" s="215"/>
      <c r="I7" s="215"/>
      <c r="J7" s="215"/>
      <c r="K7" s="215" t="s">
        <v>57</v>
      </c>
      <c r="L7" s="215"/>
      <c r="M7" s="215"/>
      <c r="N7" s="217"/>
      <c r="O7" s="56" t="s">
        <v>57</v>
      </c>
      <c r="P7" s="56" t="s">
        <v>64</v>
      </c>
      <c r="Q7" s="55" t="s">
        <v>65</v>
      </c>
      <c r="R7" s="56" t="s">
        <v>66</v>
      </c>
      <c r="S7" s="61" t="s">
        <v>67</v>
      </c>
      <c r="T7" s="55" t="s">
        <v>68</v>
      </c>
    </row>
    <row r="8" spans="1:20" ht="17.25" customHeight="1">
      <c r="A8" s="11">
        <v>1</v>
      </c>
      <c r="B8" s="55">
        <v>2</v>
      </c>
      <c r="C8" s="11">
        <v>3</v>
      </c>
      <c r="D8" s="11">
        <v>4</v>
      </c>
      <c r="E8" s="55">
        <v>5</v>
      </c>
      <c r="F8" s="11">
        <v>6</v>
      </c>
      <c r="G8" s="11">
        <v>7</v>
      </c>
      <c r="H8" s="55">
        <v>8</v>
      </c>
      <c r="I8" s="11">
        <v>9</v>
      </c>
      <c r="J8" s="11">
        <v>10</v>
      </c>
      <c r="K8" s="55">
        <v>11</v>
      </c>
      <c r="L8" s="11">
        <v>12</v>
      </c>
      <c r="M8" s="11">
        <v>13</v>
      </c>
      <c r="N8" s="55">
        <v>14</v>
      </c>
      <c r="O8" s="11">
        <v>15</v>
      </c>
      <c r="P8" s="11">
        <v>16</v>
      </c>
      <c r="Q8" s="55">
        <v>17</v>
      </c>
      <c r="R8" s="11">
        <v>18</v>
      </c>
      <c r="S8" s="11">
        <v>19</v>
      </c>
      <c r="T8" s="11">
        <v>20</v>
      </c>
    </row>
    <row r="9" spans="1:20" ht="21" customHeight="1">
      <c r="A9" s="57"/>
      <c r="B9" s="58"/>
      <c r="C9" s="58"/>
      <c r="D9" s="58"/>
      <c r="E9" s="58"/>
      <c r="F9" s="58"/>
      <c r="G9" s="58"/>
      <c r="H9" s="59"/>
      <c r="I9" s="59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spans="1:20" ht="21" customHeight="1">
      <c r="A10" s="225" t="s">
        <v>128</v>
      </c>
      <c r="B10" s="226"/>
      <c r="C10" s="226"/>
      <c r="D10" s="226"/>
      <c r="E10" s="226"/>
      <c r="F10" s="226"/>
      <c r="G10" s="226"/>
      <c r="H10" s="227"/>
      <c r="I10" s="127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spans="1:20" ht="14.25" customHeight="1">
      <c r="A11" s="51" t="s">
        <v>402</v>
      </c>
    </row>
  </sheetData>
  <mergeCells count="19"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A3:T3"/>
    <mergeCell ref="A4:I4"/>
    <mergeCell ref="J5:T5"/>
    <mergeCell ref="O6:T6"/>
    <mergeCell ref="J6:J7"/>
    <mergeCell ref="K6:K7"/>
  </mergeCells>
  <phoneticPr fontId="22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 pane="bottomLeft" activeCell="A4" sqref="A4:D4"/>
    </sheetView>
  </sheetViews>
  <sheetFormatPr defaultColWidth="9.125" defaultRowHeight="14.25" customHeight="1"/>
  <cols>
    <col min="1" max="1" width="37.75" customWidth="1"/>
    <col min="2" max="5" width="20" customWidth="1"/>
  </cols>
  <sheetData>
    <row r="1" spans="1:5" ht="14.25" customHeight="1">
      <c r="A1" s="2"/>
      <c r="B1" s="2"/>
      <c r="C1" s="2"/>
      <c r="D1" s="2"/>
      <c r="E1" s="2"/>
    </row>
    <row r="2" spans="1:5" ht="17.25" customHeight="1">
      <c r="D2" s="44"/>
      <c r="E2" s="4" t="s">
        <v>403</v>
      </c>
    </row>
    <row r="3" spans="1:5" ht="41.25" customHeight="1">
      <c r="A3" s="218" t="str">
        <f>"2025"&amp;"年区对下转移支付预算表"</f>
        <v>2025年区对下转移支付预算表</v>
      </c>
      <c r="B3" s="179"/>
      <c r="C3" s="179"/>
      <c r="D3" s="179"/>
      <c r="E3" s="177"/>
    </row>
    <row r="4" spans="1:5" ht="18" customHeight="1">
      <c r="A4" s="207" t="str">
        <f>"单位名称："&amp;"昆明市五华区西郊垃圾卫生填埋场"</f>
        <v>单位名称：昆明市五华区西郊垃圾卫生填埋场</v>
      </c>
      <c r="B4" s="230"/>
      <c r="C4" s="230"/>
      <c r="D4" s="231"/>
      <c r="E4" s="7" t="s">
        <v>1</v>
      </c>
    </row>
    <row r="5" spans="1:5" ht="19.5" customHeight="1">
      <c r="A5" s="196" t="s">
        <v>404</v>
      </c>
      <c r="B5" s="186" t="s">
        <v>185</v>
      </c>
      <c r="C5" s="149"/>
      <c r="D5" s="149"/>
      <c r="E5" s="46"/>
    </row>
    <row r="6" spans="1:5" ht="40.5" customHeight="1">
      <c r="A6" s="154"/>
      <c r="B6" s="18" t="s">
        <v>55</v>
      </c>
      <c r="C6" s="8" t="s">
        <v>58</v>
      </c>
      <c r="D6" s="47" t="s">
        <v>390</v>
      </c>
      <c r="E6" s="48" t="s">
        <v>405</v>
      </c>
    </row>
    <row r="7" spans="1:5" ht="19.5" customHeight="1">
      <c r="A7" s="12">
        <v>1</v>
      </c>
      <c r="B7" s="12">
        <v>2</v>
      </c>
      <c r="C7" s="12">
        <v>3</v>
      </c>
      <c r="D7" s="49">
        <v>4</v>
      </c>
      <c r="E7" s="23">
        <v>5</v>
      </c>
    </row>
    <row r="8" spans="1:5" ht="19.5" customHeight="1">
      <c r="A8" s="19"/>
      <c r="B8" s="50"/>
      <c r="C8" s="50"/>
      <c r="D8" s="50"/>
      <c r="E8" s="50"/>
    </row>
    <row r="9" spans="1:5" ht="19.5" customHeight="1">
      <c r="A9" s="41"/>
      <c r="B9" s="50"/>
      <c r="C9" s="50"/>
      <c r="D9" s="50"/>
      <c r="E9" s="50"/>
    </row>
    <row r="10" spans="1:5" ht="14.25" customHeight="1">
      <c r="A10" s="51" t="s">
        <v>406</v>
      </c>
    </row>
  </sheetData>
  <mergeCells count="4">
    <mergeCell ref="A3:E3"/>
    <mergeCell ref="A4:D4"/>
    <mergeCell ref="B5:D5"/>
    <mergeCell ref="A5:A6"/>
  </mergeCells>
  <phoneticPr fontId="22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  <pageSetUpPr fitToPage="1"/>
  </sheetPr>
  <dimension ref="A1:J9"/>
  <sheetViews>
    <sheetView showZeros="0" tabSelected="1" workbookViewId="0">
      <pane ySplit="1" topLeftCell="A2" activePane="bottomLeft" state="frozen"/>
      <selection pane="bottomLeft" activeCell="B17" sqref="B17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6.5" customHeight="1">
      <c r="J2" s="4" t="s">
        <v>407</v>
      </c>
    </row>
    <row r="3" spans="1:10" ht="41.25" customHeight="1">
      <c r="A3" s="197" t="str">
        <f>"2025"&amp;"年区对下转移支付绩效目标表"</f>
        <v>2025年区对下转移支付绩效目标表</v>
      </c>
      <c r="B3" s="179"/>
      <c r="C3" s="179"/>
      <c r="D3" s="179"/>
      <c r="E3" s="179"/>
      <c r="F3" s="177"/>
      <c r="G3" s="179"/>
      <c r="H3" s="177"/>
      <c r="I3" s="177"/>
      <c r="J3" s="179"/>
    </row>
    <row r="4" spans="1:10" ht="17.25" customHeight="1">
      <c r="A4" s="180" t="str">
        <f>"单位名称："&amp;"昆明市五华区西郊垃圾卫生填埋场"</f>
        <v>单位名称：昆明市五华区西郊垃圾卫生填埋场</v>
      </c>
      <c r="B4" s="110"/>
      <c r="C4" s="110"/>
      <c r="D4" s="110"/>
      <c r="E4" s="110"/>
      <c r="F4" s="110"/>
      <c r="G4" s="110"/>
      <c r="H4" s="110"/>
    </row>
    <row r="5" spans="1:10" ht="44.25" customHeight="1">
      <c r="A5" s="39" t="s">
        <v>404</v>
      </c>
      <c r="B5" s="39" t="s">
        <v>275</v>
      </c>
      <c r="C5" s="39" t="s">
        <v>276</v>
      </c>
      <c r="D5" s="39" t="s">
        <v>277</v>
      </c>
      <c r="E5" s="39" t="s">
        <v>278</v>
      </c>
      <c r="F5" s="40" t="s">
        <v>279</v>
      </c>
      <c r="G5" s="39" t="s">
        <v>280</v>
      </c>
      <c r="H5" s="40" t="s">
        <v>281</v>
      </c>
      <c r="I5" s="40" t="s">
        <v>282</v>
      </c>
      <c r="J5" s="39" t="s">
        <v>283</v>
      </c>
    </row>
    <row r="6" spans="1:10" ht="14.25" customHeight="1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40">
        <v>6</v>
      </c>
      <c r="G6" s="39">
        <v>7</v>
      </c>
      <c r="H6" s="40">
        <v>8</v>
      </c>
      <c r="I6" s="40">
        <v>9</v>
      </c>
      <c r="J6" s="39">
        <v>10</v>
      </c>
    </row>
    <row r="7" spans="1:10" ht="42" customHeight="1">
      <c r="A7" s="19"/>
      <c r="B7" s="41"/>
      <c r="C7" s="41"/>
      <c r="D7" s="41"/>
      <c r="E7" s="42"/>
      <c r="F7" s="43"/>
      <c r="G7" s="42"/>
      <c r="H7" s="43"/>
      <c r="I7" s="43"/>
      <c r="J7" s="42"/>
    </row>
    <row r="8" spans="1:10" ht="42" customHeight="1">
      <c r="A8" s="19"/>
      <c r="B8" s="20"/>
      <c r="C8" s="20"/>
      <c r="D8" s="20"/>
      <c r="E8" s="19"/>
      <c r="F8" s="20"/>
      <c r="G8" s="19"/>
      <c r="H8" s="20"/>
      <c r="I8" s="20"/>
      <c r="J8" s="19"/>
    </row>
    <row r="9" spans="1:10" ht="12" customHeight="1">
      <c r="A9" t="s">
        <v>406</v>
      </c>
    </row>
  </sheetData>
  <mergeCells count="2">
    <mergeCell ref="A3:J3"/>
    <mergeCell ref="A4:H4"/>
  </mergeCells>
  <phoneticPr fontId="22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Right="0"/>
    <pageSetUpPr fitToPage="1"/>
  </sheetPr>
  <dimension ref="A1:I10"/>
  <sheetViews>
    <sheetView showZeros="0" workbookViewId="0">
      <pane ySplit="1" topLeftCell="A3" activePane="bottomLeft" state="frozen"/>
      <selection pane="bottomLeft" activeCell="A4" sqref="A4:C4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2"/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232" t="s">
        <v>408</v>
      </c>
      <c r="B2" s="233"/>
      <c r="C2" s="233"/>
      <c r="D2" s="234"/>
      <c r="E2" s="234"/>
      <c r="F2" s="234"/>
      <c r="G2" s="233"/>
      <c r="H2" s="233"/>
      <c r="I2" s="234"/>
    </row>
    <row r="3" spans="1:9" ht="41.25" customHeight="1">
      <c r="A3" s="109" t="str">
        <f>"2025"&amp;"年新增资产配置预算表"</f>
        <v>2025年新增资产配置预算表</v>
      </c>
      <c r="B3" s="159"/>
      <c r="C3" s="159"/>
      <c r="D3" s="158"/>
      <c r="E3" s="158"/>
      <c r="F3" s="158"/>
      <c r="G3" s="159"/>
      <c r="H3" s="159"/>
      <c r="I3" s="158"/>
    </row>
    <row r="4" spans="1:9" ht="14.25" customHeight="1">
      <c r="A4" s="111" t="str">
        <f>"单位名称："&amp;"昆明市五华区西郊垃圾卫生填埋场"</f>
        <v>单位名称：昆明市五华区西郊垃圾卫生填埋场</v>
      </c>
      <c r="B4" s="235"/>
      <c r="C4" s="235"/>
      <c r="D4" s="27"/>
      <c r="F4" s="26"/>
      <c r="G4" s="25"/>
      <c r="H4" s="25"/>
      <c r="I4" s="38" t="s">
        <v>1</v>
      </c>
    </row>
    <row r="5" spans="1:9" ht="28.5" customHeight="1">
      <c r="A5" s="162" t="s">
        <v>177</v>
      </c>
      <c r="B5" s="163" t="s">
        <v>178</v>
      </c>
      <c r="C5" s="121" t="s">
        <v>409</v>
      </c>
      <c r="D5" s="162" t="s">
        <v>410</v>
      </c>
      <c r="E5" s="162" t="s">
        <v>411</v>
      </c>
      <c r="F5" s="162" t="s">
        <v>412</v>
      </c>
      <c r="G5" s="163" t="s">
        <v>413</v>
      </c>
      <c r="H5" s="236"/>
      <c r="I5" s="162"/>
    </row>
    <row r="6" spans="1:9" ht="21" customHeight="1">
      <c r="A6" s="121"/>
      <c r="B6" s="166"/>
      <c r="C6" s="166"/>
      <c r="D6" s="165"/>
      <c r="E6" s="166"/>
      <c r="F6" s="166"/>
      <c r="G6" s="28" t="s">
        <v>388</v>
      </c>
      <c r="H6" s="28" t="s">
        <v>414</v>
      </c>
      <c r="I6" s="28" t="s">
        <v>415</v>
      </c>
    </row>
    <row r="7" spans="1:9" ht="17.25" customHeight="1">
      <c r="A7" s="29" t="s">
        <v>82</v>
      </c>
      <c r="B7" s="30"/>
      <c r="C7" s="31" t="s">
        <v>83</v>
      </c>
      <c r="D7" s="29" t="s">
        <v>84</v>
      </c>
      <c r="E7" s="32" t="s">
        <v>85</v>
      </c>
      <c r="F7" s="29" t="s">
        <v>86</v>
      </c>
      <c r="G7" s="31" t="s">
        <v>87</v>
      </c>
      <c r="H7" s="33" t="s">
        <v>88</v>
      </c>
      <c r="I7" s="32" t="s">
        <v>89</v>
      </c>
    </row>
    <row r="8" spans="1:9" ht="19.5" customHeight="1">
      <c r="A8" s="34"/>
      <c r="B8" s="22"/>
      <c r="C8" s="22"/>
      <c r="D8" s="19"/>
      <c r="E8" s="20"/>
      <c r="F8" s="33"/>
      <c r="G8" s="35"/>
      <c r="H8" s="36"/>
      <c r="I8" s="36"/>
    </row>
    <row r="9" spans="1:9" ht="19.5" customHeight="1">
      <c r="A9" s="237" t="s">
        <v>55</v>
      </c>
      <c r="B9" s="238"/>
      <c r="C9" s="238"/>
      <c r="D9" s="239"/>
      <c r="E9" s="240"/>
      <c r="F9" s="240"/>
      <c r="G9" s="35"/>
      <c r="H9" s="36"/>
      <c r="I9" s="36"/>
    </row>
    <row r="10" spans="1:9" ht="14.25" customHeight="1">
      <c r="A10" t="s">
        <v>416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22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pane="bottomLeft" activeCell="A4" sqref="A4:G4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.25" customHeight="1">
      <c r="D2" s="3"/>
      <c r="E2" s="3"/>
      <c r="F2" s="3"/>
      <c r="G2" s="3"/>
      <c r="K2" s="4" t="s">
        <v>417</v>
      </c>
    </row>
    <row r="3" spans="1:11" ht="41.25" customHeight="1">
      <c r="A3" s="179" t="str">
        <f>"2025"&amp;"年上级转移支付补助项目支出预算表"</f>
        <v>2025年上级转移支付补助项目支出预算表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1" ht="13.5" customHeight="1">
      <c r="A4" s="180" t="str">
        <f>"单位名称："&amp;"昆明市五华区西郊垃圾卫生填埋场"</f>
        <v>单位名称：昆明市五华区西郊垃圾卫生填埋场</v>
      </c>
      <c r="B4" s="181"/>
      <c r="C4" s="181"/>
      <c r="D4" s="181"/>
      <c r="E4" s="181"/>
      <c r="F4" s="181"/>
      <c r="G4" s="181"/>
      <c r="H4" s="6"/>
      <c r="I4" s="6"/>
      <c r="J4" s="6"/>
      <c r="K4" s="7" t="s">
        <v>1</v>
      </c>
    </row>
    <row r="5" spans="1:11" ht="21.75" customHeight="1">
      <c r="A5" s="167" t="s">
        <v>250</v>
      </c>
      <c r="B5" s="167" t="s">
        <v>180</v>
      </c>
      <c r="C5" s="167" t="s">
        <v>251</v>
      </c>
      <c r="D5" s="190" t="s">
        <v>181</v>
      </c>
      <c r="E5" s="190" t="s">
        <v>182</v>
      </c>
      <c r="F5" s="190" t="s">
        <v>252</v>
      </c>
      <c r="G5" s="190" t="s">
        <v>253</v>
      </c>
      <c r="H5" s="196" t="s">
        <v>55</v>
      </c>
      <c r="I5" s="186" t="s">
        <v>418</v>
      </c>
      <c r="J5" s="149"/>
      <c r="K5" s="150"/>
    </row>
    <row r="6" spans="1:11" ht="21.75" customHeight="1">
      <c r="A6" s="173"/>
      <c r="B6" s="173"/>
      <c r="C6" s="173"/>
      <c r="D6" s="195"/>
      <c r="E6" s="195"/>
      <c r="F6" s="195"/>
      <c r="G6" s="195"/>
      <c r="H6" s="174"/>
      <c r="I6" s="190" t="s">
        <v>58</v>
      </c>
      <c r="J6" s="190" t="s">
        <v>59</v>
      </c>
      <c r="K6" s="190" t="s">
        <v>60</v>
      </c>
    </row>
    <row r="7" spans="1:11" ht="40.5" customHeight="1">
      <c r="A7" s="168"/>
      <c r="B7" s="168"/>
      <c r="C7" s="168"/>
      <c r="D7" s="191"/>
      <c r="E7" s="191"/>
      <c r="F7" s="191"/>
      <c r="G7" s="191"/>
      <c r="H7" s="154"/>
      <c r="I7" s="191" t="s">
        <v>57</v>
      </c>
      <c r="J7" s="191"/>
      <c r="K7" s="191"/>
    </row>
    <row r="8" spans="1:11" ht="15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23">
        <v>10</v>
      </c>
      <c r="K8" s="23">
        <v>11</v>
      </c>
    </row>
    <row r="9" spans="1:11" ht="18.75" customHeight="1">
      <c r="A9" s="19"/>
      <c r="B9" s="20"/>
      <c r="C9" s="19"/>
      <c r="D9" s="19"/>
      <c r="E9" s="19"/>
      <c r="F9" s="19"/>
      <c r="G9" s="19"/>
      <c r="H9" s="21"/>
      <c r="I9" s="24"/>
      <c r="J9" s="24"/>
      <c r="K9" s="21"/>
    </row>
    <row r="10" spans="1:11" ht="18.75" customHeight="1">
      <c r="A10" s="22"/>
      <c r="B10" s="20"/>
      <c r="C10" s="20"/>
      <c r="D10" s="20"/>
      <c r="E10" s="20"/>
      <c r="F10" s="20"/>
      <c r="G10" s="20"/>
      <c r="H10" s="17"/>
      <c r="I10" s="17"/>
      <c r="J10" s="17"/>
      <c r="K10" s="21"/>
    </row>
    <row r="11" spans="1:11" ht="18.75" customHeight="1">
      <c r="A11" s="169" t="s">
        <v>128</v>
      </c>
      <c r="B11" s="170"/>
      <c r="C11" s="170"/>
      <c r="D11" s="170"/>
      <c r="E11" s="170"/>
      <c r="F11" s="170"/>
      <c r="G11" s="194"/>
      <c r="H11" s="17"/>
      <c r="I11" s="17"/>
      <c r="J11" s="17"/>
      <c r="K11" s="21"/>
    </row>
    <row r="12" spans="1:11" ht="14.25" customHeight="1">
      <c r="A12" t="s">
        <v>419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22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 pane="bottomLeft" activeCell="E24" sqref="E24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4.25" customHeight="1">
      <c r="A1" s="2"/>
      <c r="B1" s="2"/>
      <c r="C1" s="2"/>
      <c r="D1" s="2"/>
      <c r="E1" s="2"/>
      <c r="F1" s="2"/>
      <c r="G1" s="2"/>
    </row>
    <row r="2" spans="1:7" ht="13.5" customHeight="1">
      <c r="D2" s="3"/>
      <c r="G2" s="4" t="s">
        <v>420</v>
      </c>
    </row>
    <row r="3" spans="1:7" ht="41.25" customHeight="1">
      <c r="A3" s="179" t="str">
        <f>"2025"&amp;"年部门项目中期规划预算表"</f>
        <v>2025年部门项目中期规划预算表</v>
      </c>
      <c r="B3" s="179"/>
      <c r="C3" s="179"/>
      <c r="D3" s="179"/>
      <c r="E3" s="179"/>
      <c r="F3" s="179"/>
      <c r="G3" s="179"/>
    </row>
    <row r="4" spans="1:7" ht="13.5" customHeight="1">
      <c r="A4" s="180" t="str">
        <f>"单位名称："&amp;"昆明市五华区西郊垃圾卫生填埋场"</f>
        <v>单位名称：昆明市五华区西郊垃圾卫生填埋场</v>
      </c>
      <c r="B4" s="181"/>
      <c r="C4" s="181"/>
      <c r="D4" s="181"/>
      <c r="E4" s="6"/>
      <c r="F4" s="6"/>
      <c r="G4" s="7" t="s">
        <v>1</v>
      </c>
    </row>
    <row r="5" spans="1:7" ht="21.75" customHeight="1">
      <c r="A5" s="167" t="s">
        <v>251</v>
      </c>
      <c r="B5" s="167" t="s">
        <v>250</v>
      </c>
      <c r="C5" s="167" t="s">
        <v>180</v>
      </c>
      <c r="D5" s="190" t="s">
        <v>421</v>
      </c>
      <c r="E5" s="186" t="s">
        <v>58</v>
      </c>
      <c r="F5" s="149"/>
      <c r="G5" s="150"/>
    </row>
    <row r="6" spans="1:7" ht="21.75" customHeight="1">
      <c r="A6" s="173"/>
      <c r="B6" s="173"/>
      <c r="C6" s="173"/>
      <c r="D6" s="195"/>
      <c r="E6" s="244" t="str">
        <f>"2025"&amp;"年"</f>
        <v>2025年</v>
      </c>
      <c r="F6" s="190" t="str">
        <f>("2025"+1)&amp;"年"</f>
        <v>2026年</v>
      </c>
      <c r="G6" s="190" t="str">
        <f>("2025"+2)&amp;"年"</f>
        <v>2027年</v>
      </c>
    </row>
    <row r="7" spans="1:7" ht="40.5" customHeight="1">
      <c r="A7" s="168"/>
      <c r="B7" s="168"/>
      <c r="C7" s="168"/>
      <c r="D7" s="191"/>
      <c r="E7" s="154"/>
      <c r="F7" s="191" t="s">
        <v>57</v>
      </c>
      <c r="G7" s="191"/>
    </row>
    <row r="8" spans="1:7" ht="15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</row>
    <row r="9" spans="1:7" s="1" customFormat="1" ht="21.95" customHeight="1">
      <c r="A9" s="13" t="s">
        <v>69</v>
      </c>
      <c r="B9" s="14" t="s">
        <v>256</v>
      </c>
      <c r="C9" s="14" t="s">
        <v>422</v>
      </c>
      <c r="D9" s="15" t="s">
        <v>423</v>
      </c>
      <c r="E9" s="16">
        <v>49100</v>
      </c>
      <c r="F9" s="16">
        <v>430000</v>
      </c>
      <c r="G9" s="16">
        <v>430000</v>
      </c>
    </row>
    <row r="10" spans="1:7" s="1" customFormat="1" ht="18.75" customHeight="1">
      <c r="A10" s="13" t="s">
        <v>69</v>
      </c>
      <c r="B10" s="14" t="s">
        <v>256</v>
      </c>
      <c r="C10" s="13" t="s">
        <v>424</v>
      </c>
      <c r="D10" s="15" t="s">
        <v>423</v>
      </c>
      <c r="E10" s="16">
        <v>665900</v>
      </c>
      <c r="F10" s="16">
        <v>665900</v>
      </c>
      <c r="G10" s="16">
        <v>665900</v>
      </c>
    </row>
    <row r="11" spans="1:7" s="1" customFormat="1" ht="18.75" customHeight="1">
      <c r="A11" s="13" t="s">
        <v>69</v>
      </c>
      <c r="B11" s="14" t="s">
        <v>256</v>
      </c>
      <c r="C11" s="13" t="s">
        <v>263</v>
      </c>
      <c r="D11" s="15" t="s">
        <v>423</v>
      </c>
      <c r="E11" s="16">
        <v>185000</v>
      </c>
      <c r="F11" s="16">
        <v>185000</v>
      </c>
      <c r="G11" s="16">
        <v>185000</v>
      </c>
    </row>
    <row r="12" spans="1:7" ht="18.75" customHeight="1">
      <c r="A12" s="241" t="s">
        <v>55</v>
      </c>
      <c r="B12" s="242" t="s">
        <v>129</v>
      </c>
      <c r="C12" s="242"/>
      <c r="D12" s="243"/>
      <c r="E12" s="17">
        <f>SUM(E9:E11)</f>
        <v>900000</v>
      </c>
      <c r="F12" s="17">
        <f>SUM(F9:F11)</f>
        <v>1280900</v>
      </c>
      <c r="G12" s="17">
        <f>SUM(G9:G11)</f>
        <v>1280900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honeticPr fontId="22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 pane="bottomLeft" activeCell="A2" sqref="A2:S11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7.25" customHeight="1">
      <c r="A2" s="128" t="s">
        <v>52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19" ht="41.25" customHeight="1">
      <c r="A3" s="109" t="str">
        <f>"2025"&amp;"年部门收入预算表"</f>
        <v>2025年部门收入预算表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</row>
    <row r="4" spans="1:19" ht="17.25" customHeight="1">
      <c r="A4" s="111" t="str">
        <f>"单位名称："&amp;"昆明市五华区西郊垃圾卫生填埋场"</f>
        <v>单位名称：昆明市五华区西郊垃圾卫生填埋场</v>
      </c>
      <c r="B4" s="110"/>
      <c r="S4" s="27" t="s">
        <v>1</v>
      </c>
    </row>
    <row r="5" spans="1:19" ht="21.75" customHeight="1">
      <c r="A5" s="123" t="s">
        <v>53</v>
      </c>
      <c r="B5" s="126" t="s">
        <v>54</v>
      </c>
      <c r="C5" s="126" t="s">
        <v>55</v>
      </c>
      <c r="D5" s="129" t="s">
        <v>56</v>
      </c>
      <c r="E5" s="129"/>
      <c r="F5" s="129"/>
      <c r="G5" s="129"/>
      <c r="H5" s="129"/>
      <c r="I5" s="130"/>
      <c r="J5" s="129"/>
      <c r="K5" s="129"/>
      <c r="L5" s="129"/>
      <c r="M5" s="129"/>
      <c r="N5" s="131"/>
      <c r="O5" s="129" t="s">
        <v>45</v>
      </c>
      <c r="P5" s="129"/>
      <c r="Q5" s="129"/>
      <c r="R5" s="129"/>
      <c r="S5" s="131"/>
    </row>
    <row r="6" spans="1:19" ht="27" customHeight="1">
      <c r="A6" s="124"/>
      <c r="B6" s="115"/>
      <c r="C6" s="115"/>
      <c r="D6" s="115" t="s">
        <v>57</v>
      </c>
      <c r="E6" s="115" t="s">
        <v>58</v>
      </c>
      <c r="F6" s="115" t="s">
        <v>59</v>
      </c>
      <c r="G6" s="115" t="s">
        <v>60</v>
      </c>
      <c r="H6" s="115" t="s">
        <v>61</v>
      </c>
      <c r="I6" s="118" t="s">
        <v>62</v>
      </c>
      <c r="J6" s="119"/>
      <c r="K6" s="119"/>
      <c r="L6" s="119"/>
      <c r="M6" s="119"/>
      <c r="N6" s="120"/>
      <c r="O6" s="115" t="s">
        <v>57</v>
      </c>
      <c r="P6" s="115" t="s">
        <v>58</v>
      </c>
      <c r="Q6" s="115" t="s">
        <v>59</v>
      </c>
      <c r="R6" s="115" t="s">
        <v>60</v>
      </c>
      <c r="S6" s="115" t="s">
        <v>63</v>
      </c>
    </row>
    <row r="7" spans="1:19" ht="30" customHeight="1">
      <c r="A7" s="125"/>
      <c r="B7" s="127"/>
      <c r="C7" s="117"/>
      <c r="D7" s="117"/>
      <c r="E7" s="117"/>
      <c r="F7" s="117"/>
      <c r="G7" s="117"/>
      <c r="H7" s="117"/>
      <c r="I7" s="43" t="s">
        <v>57</v>
      </c>
      <c r="J7" s="105" t="s">
        <v>64</v>
      </c>
      <c r="K7" s="105" t="s">
        <v>65</v>
      </c>
      <c r="L7" s="105" t="s">
        <v>66</v>
      </c>
      <c r="M7" s="105" t="s">
        <v>67</v>
      </c>
      <c r="N7" s="105" t="s">
        <v>68</v>
      </c>
      <c r="O7" s="116"/>
      <c r="P7" s="116"/>
      <c r="Q7" s="116"/>
      <c r="R7" s="116"/>
      <c r="S7" s="117"/>
    </row>
    <row r="8" spans="1:19" ht="15" customHeight="1">
      <c r="A8" s="103">
        <v>1</v>
      </c>
      <c r="B8" s="103">
        <v>2</v>
      </c>
      <c r="C8" s="103">
        <v>3</v>
      </c>
      <c r="D8" s="103">
        <v>4</v>
      </c>
      <c r="E8" s="103">
        <v>5</v>
      </c>
      <c r="F8" s="103">
        <v>6</v>
      </c>
      <c r="G8" s="103">
        <v>7</v>
      </c>
      <c r="H8" s="103">
        <v>8</v>
      </c>
      <c r="I8" s="4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  <c r="R8" s="103">
        <v>18</v>
      </c>
      <c r="S8" s="103">
        <v>19</v>
      </c>
    </row>
    <row r="9" spans="1:19" ht="18" customHeight="1">
      <c r="A9" s="104">
        <v>727</v>
      </c>
      <c r="B9" s="104" t="s">
        <v>69</v>
      </c>
      <c r="C9" s="50">
        <f>D9+O9</f>
        <v>3391571.48</v>
      </c>
      <c r="D9" s="50">
        <f>SUM(E9:I9)</f>
        <v>3391571.48</v>
      </c>
      <c r="E9" s="50">
        <v>3391571.48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</row>
    <row r="10" spans="1:19" ht="18" customHeight="1">
      <c r="A10" s="13" t="s">
        <v>70</v>
      </c>
      <c r="B10" s="13" t="s">
        <v>69</v>
      </c>
      <c r="C10" s="50">
        <f>D10+O10</f>
        <v>3391571.48</v>
      </c>
      <c r="D10" s="50">
        <f>SUM(E10:I10)</f>
        <v>3391571.48</v>
      </c>
      <c r="E10" s="50">
        <v>3391571.48</v>
      </c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1:19" ht="18" customHeight="1">
      <c r="A11" s="121" t="s">
        <v>55</v>
      </c>
      <c r="B11" s="122"/>
      <c r="C11" s="50">
        <f>D11+O11</f>
        <v>3391571.48</v>
      </c>
      <c r="D11" s="50">
        <f>SUM(D9)</f>
        <v>3391571.48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honeticPr fontId="22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  <pageSetUpPr fitToPage="1"/>
  </sheetPr>
  <dimension ref="A1:P24"/>
  <sheetViews>
    <sheetView showGridLines="0" showZeros="0" workbookViewId="0">
      <pane ySplit="1" topLeftCell="A6" activePane="bottomLeft" state="frozen"/>
      <selection pane="bottomLeft" activeCell="E23" sqref="E23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7.25" customHeight="1">
      <c r="A2" s="138" t="s">
        <v>71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ht="41.25" customHeight="1">
      <c r="A3" s="109" t="str">
        <f>"2025"&amp;"年部门支出预算表"</f>
        <v>2025年部门支出预算表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1:15" ht="17.25" customHeight="1">
      <c r="A4" s="111" t="str">
        <f>"单位名称："&amp;"昆明市五华区西郊垃圾卫生填埋场"</f>
        <v>单位名称：昆明市五华区西郊垃圾卫生填埋场</v>
      </c>
      <c r="B4" s="110"/>
      <c r="O4" s="27" t="s">
        <v>1</v>
      </c>
    </row>
    <row r="5" spans="1:15" ht="27" customHeight="1">
      <c r="A5" s="134" t="s">
        <v>72</v>
      </c>
      <c r="B5" s="134" t="s">
        <v>73</v>
      </c>
      <c r="C5" s="134" t="s">
        <v>55</v>
      </c>
      <c r="D5" s="139" t="s">
        <v>58</v>
      </c>
      <c r="E5" s="140"/>
      <c r="F5" s="141"/>
      <c r="G5" s="137" t="s">
        <v>59</v>
      </c>
      <c r="H5" s="137" t="s">
        <v>60</v>
      </c>
      <c r="I5" s="137" t="s">
        <v>74</v>
      </c>
      <c r="J5" s="139" t="s">
        <v>62</v>
      </c>
      <c r="K5" s="140"/>
      <c r="L5" s="140"/>
      <c r="M5" s="140"/>
      <c r="N5" s="142"/>
      <c r="O5" s="143"/>
    </row>
    <row r="6" spans="1:15" ht="42" customHeight="1">
      <c r="A6" s="135"/>
      <c r="B6" s="135"/>
      <c r="C6" s="136"/>
      <c r="D6" s="98" t="s">
        <v>57</v>
      </c>
      <c r="E6" s="98" t="s">
        <v>75</v>
      </c>
      <c r="F6" s="98" t="s">
        <v>76</v>
      </c>
      <c r="G6" s="136"/>
      <c r="H6" s="136"/>
      <c r="I6" s="144"/>
      <c r="J6" s="98" t="s">
        <v>57</v>
      </c>
      <c r="K6" s="93" t="s">
        <v>77</v>
      </c>
      <c r="L6" s="93" t="s">
        <v>78</v>
      </c>
      <c r="M6" s="93" t="s">
        <v>79</v>
      </c>
      <c r="N6" s="93" t="s">
        <v>80</v>
      </c>
      <c r="O6" s="93" t="s">
        <v>81</v>
      </c>
    </row>
    <row r="7" spans="1:15" ht="18" customHeight="1">
      <c r="A7" s="29" t="s">
        <v>82</v>
      </c>
      <c r="B7" s="29" t="s">
        <v>83</v>
      </c>
      <c r="C7" s="29" t="s">
        <v>84</v>
      </c>
      <c r="D7" s="33" t="s">
        <v>85</v>
      </c>
      <c r="E7" s="33" t="s">
        <v>86</v>
      </c>
      <c r="F7" s="33" t="s">
        <v>87</v>
      </c>
      <c r="G7" s="33" t="s">
        <v>88</v>
      </c>
      <c r="H7" s="33" t="s">
        <v>89</v>
      </c>
      <c r="I7" s="33" t="s">
        <v>90</v>
      </c>
      <c r="J7" s="33" t="s">
        <v>91</v>
      </c>
      <c r="K7" s="33" t="s">
        <v>92</v>
      </c>
      <c r="L7" s="33" t="s">
        <v>93</v>
      </c>
      <c r="M7" s="33" t="s">
        <v>94</v>
      </c>
      <c r="N7" s="29" t="s">
        <v>95</v>
      </c>
      <c r="O7" s="33" t="s">
        <v>96</v>
      </c>
    </row>
    <row r="8" spans="1:15" ht="21" customHeight="1">
      <c r="A8" s="34" t="s">
        <v>97</v>
      </c>
      <c r="B8" s="34" t="s">
        <v>98</v>
      </c>
      <c r="C8" s="91">
        <v>356402.56</v>
      </c>
      <c r="D8" s="50">
        <f>E8+F8</f>
        <v>356402.56</v>
      </c>
      <c r="E8" s="79">
        <v>356402.56</v>
      </c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5" ht="21" customHeight="1">
      <c r="A9" s="34" t="s">
        <v>99</v>
      </c>
      <c r="B9" s="34" t="s">
        <v>100</v>
      </c>
      <c r="C9" s="91">
        <v>356402.56</v>
      </c>
      <c r="D9" s="50">
        <f t="shared" ref="D9:D23" si="0">E9+F9</f>
        <v>356402.56</v>
      </c>
      <c r="E9" s="79">
        <v>356402.56</v>
      </c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15" ht="21" customHeight="1">
      <c r="A10" s="34" t="s">
        <v>101</v>
      </c>
      <c r="B10" s="34" t="s">
        <v>102</v>
      </c>
      <c r="C10" s="91">
        <v>96000</v>
      </c>
      <c r="D10" s="50">
        <f t="shared" si="0"/>
        <v>96000</v>
      </c>
      <c r="E10" s="79">
        <v>96000</v>
      </c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5" ht="21" customHeight="1">
      <c r="A11" s="34" t="s">
        <v>103</v>
      </c>
      <c r="B11" s="34" t="s">
        <v>104</v>
      </c>
      <c r="C11" s="91">
        <v>160402.56</v>
      </c>
      <c r="D11" s="50">
        <f t="shared" si="0"/>
        <v>160402.56</v>
      </c>
      <c r="E11" s="79">
        <v>160402.56</v>
      </c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15" ht="21" customHeight="1">
      <c r="A12" s="34" t="s">
        <v>105</v>
      </c>
      <c r="B12" s="34" t="s">
        <v>106</v>
      </c>
      <c r="C12" s="91">
        <v>100000</v>
      </c>
      <c r="D12" s="50">
        <f t="shared" si="0"/>
        <v>100000</v>
      </c>
      <c r="E12" s="79">
        <v>100000</v>
      </c>
      <c r="F12" s="50"/>
      <c r="G12" s="50"/>
      <c r="H12" s="50"/>
      <c r="I12" s="50"/>
      <c r="J12" s="50"/>
      <c r="K12" s="50"/>
      <c r="L12" s="50"/>
      <c r="M12" s="50"/>
      <c r="N12" s="50"/>
      <c r="O12" s="50"/>
    </row>
    <row r="13" spans="1:15" ht="21" customHeight="1">
      <c r="A13" s="34" t="s">
        <v>107</v>
      </c>
      <c r="B13" s="34" t="s">
        <v>108</v>
      </c>
      <c r="C13" s="91">
        <v>167158.32</v>
      </c>
      <c r="D13" s="50">
        <f t="shared" si="0"/>
        <v>167158.32</v>
      </c>
      <c r="E13" s="79">
        <v>167158.32</v>
      </c>
      <c r="F13" s="50"/>
      <c r="G13" s="50"/>
      <c r="H13" s="50"/>
      <c r="I13" s="50"/>
      <c r="J13" s="50"/>
      <c r="K13" s="50"/>
      <c r="L13" s="50"/>
      <c r="M13" s="50"/>
      <c r="N13" s="50"/>
      <c r="O13" s="50"/>
    </row>
    <row r="14" spans="1:15" ht="21" customHeight="1">
      <c r="A14" s="34" t="s">
        <v>109</v>
      </c>
      <c r="B14" s="34" t="s">
        <v>110</v>
      </c>
      <c r="C14" s="91">
        <v>167158.32</v>
      </c>
      <c r="D14" s="50">
        <f t="shared" si="0"/>
        <v>167158.32</v>
      </c>
      <c r="E14" s="79">
        <v>167158.32</v>
      </c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ht="21" customHeight="1">
      <c r="A15" s="34" t="s">
        <v>111</v>
      </c>
      <c r="B15" s="34" t="s">
        <v>112</v>
      </c>
      <c r="C15" s="91">
        <v>80992.320000000007</v>
      </c>
      <c r="D15" s="50">
        <f t="shared" si="0"/>
        <v>80992.320000000007</v>
      </c>
      <c r="E15" s="79">
        <v>80992.320000000007</v>
      </c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1:15" ht="21" customHeight="1">
      <c r="A16" s="34" t="s">
        <v>113</v>
      </c>
      <c r="B16" s="34" t="s">
        <v>114</v>
      </c>
      <c r="C16" s="91">
        <v>70880.639999999999</v>
      </c>
      <c r="D16" s="50">
        <f t="shared" si="0"/>
        <v>70880.639999999999</v>
      </c>
      <c r="E16" s="79">
        <v>70880.639999999999</v>
      </c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6" ht="21" customHeight="1">
      <c r="A17" s="34" t="s">
        <v>115</v>
      </c>
      <c r="B17" s="34" t="s">
        <v>116</v>
      </c>
      <c r="C17" s="91">
        <v>15285.36</v>
      </c>
      <c r="D17" s="50">
        <f t="shared" si="0"/>
        <v>15285.36</v>
      </c>
      <c r="E17" s="79">
        <v>15285.36</v>
      </c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1:16" ht="21" customHeight="1">
      <c r="A18" s="34" t="s">
        <v>117</v>
      </c>
      <c r="B18" s="34" t="s">
        <v>118</v>
      </c>
      <c r="C18" s="91">
        <v>2685730.6</v>
      </c>
      <c r="D18" s="50">
        <f t="shared" si="0"/>
        <v>2685730.6</v>
      </c>
      <c r="E18" s="79">
        <v>1703034.6</v>
      </c>
      <c r="F18" s="79">
        <v>982696</v>
      </c>
      <c r="G18" s="50"/>
      <c r="H18" s="50"/>
      <c r="I18" s="50"/>
      <c r="J18" s="50"/>
      <c r="K18" s="50"/>
      <c r="L18" s="50"/>
      <c r="M18" s="50"/>
      <c r="N18" s="50"/>
      <c r="O18" s="50"/>
    </row>
    <row r="19" spans="1:16" ht="21" customHeight="1">
      <c r="A19" s="34" t="s">
        <v>119</v>
      </c>
      <c r="B19" s="34" t="s">
        <v>120</v>
      </c>
      <c r="C19" s="91">
        <v>2685730.6</v>
      </c>
      <c r="D19" s="50">
        <f t="shared" si="0"/>
        <v>2685730.6</v>
      </c>
      <c r="E19" s="79">
        <v>1703034.6</v>
      </c>
      <c r="F19" s="79">
        <v>982696</v>
      </c>
      <c r="G19" s="50"/>
      <c r="H19" s="50"/>
      <c r="I19" s="50"/>
      <c r="J19" s="50"/>
      <c r="K19" s="50"/>
      <c r="L19" s="50"/>
      <c r="M19" s="50"/>
      <c r="N19" s="50"/>
      <c r="O19" s="50"/>
    </row>
    <row r="20" spans="1:16" ht="21" customHeight="1">
      <c r="A20" s="34" t="s">
        <v>121</v>
      </c>
      <c r="B20" s="34" t="s">
        <v>120</v>
      </c>
      <c r="C20" s="91">
        <v>2685730.6</v>
      </c>
      <c r="D20" s="50">
        <f t="shared" si="0"/>
        <v>2685730.6</v>
      </c>
      <c r="E20" s="79">
        <v>1703034.6</v>
      </c>
      <c r="F20" s="79">
        <v>982696</v>
      </c>
      <c r="G20" s="50"/>
      <c r="H20" s="50"/>
      <c r="I20" s="50"/>
      <c r="J20" s="50"/>
      <c r="K20" s="50"/>
      <c r="L20" s="50"/>
      <c r="M20" s="50"/>
      <c r="N20" s="50"/>
      <c r="O20" s="50"/>
    </row>
    <row r="21" spans="1:16" ht="21" customHeight="1">
      <c r="A21" s="34" t="s">
        <v>122</v>
      </c>
      <c r="B21" s="34" t="s">
        <v>123</v>
      </c>
      <c r="C21" s="91">
        <v>182280</v>
      </c>
      <c r="D21" s="50">
        <f t="shared" si="0"/>
        <v>182280</v>
      </c>
      <c r="E21" s="79">
        <v>182280</v>
      </c>
      <c r="F21" s="79"/>
      <c r="G21" s="50"/>
      <c r="H21" s="50"/>
      <c r="I21" s="50"/>
      <c r="J21" s="50"/>
      <c r="K21" s="50"/>
      <c r="L21" s="50"/>
      <c r="M21" s="50"/>
      <c r="N21" s="50"/>
      <c r="O21" s="50"/>
    </row>
    <row r="22" spans="1:16" ht="21" customHeight="1">
      <c r="A22" s="34" t="s">
        <v>124</v>
      </c>
      <c r="B22" s="34" t="s">
        <v>125</v>
      </c>
      <c r="C22" s="91">
        <v>182280</v>
      </c>
      <c r="D22" s="50">
        <f t="shared" si="0"/>
        <v>182280</v>
      </c>
      <c r="E22" s="79">
        <v>182280</v>
      </c>
      <c r="F22" s="79"/>
      <c r="G22" s="50"/>
      <c r="H22" s="50"/>
      <c r="I22" s="50"/>
      <c r="J22" s="50"/>
      <c r="K22" s="50"/>
      <c r="L22" s="50"/>
      <c r="M22" s="50"/>
      <c r="N22" s="50"/>
      <c r="O22" s="50"/>
    </row>
    <row r="23" spans="1:16" ht="21" customHeight="1">
      <c r="A23" s="34" t="s">
        <v>126</v>
      </c>
      <c r="B23" s="34" t="s">
        <v>127</v>
      </c>
      <c r="C23" s="91">
        <v>182280</v>
      </c>
      <c r="D23" s="50">
        <f t="shared" si="0"/>
        <v>182280</v>
      </c>
      <c r="E23" s="79">
        <v>182280</v>
      </c>
      <c r="F23" s="79"/>
      <c r="G23" s="50"/>
      <c r="H23" s="50"/>
      <c r="I23" s="50"/>
      <c r="J23" s="50"/>
      <c r="K23" s="50"/>
      <c r="L23" s="50"/>
      <c r="M23" s="50"/>
      <c r="N23" s="50"/>
      <c r="O23" s="50"/>
    </row>
    <row r="24" spans="1:16" s="1" customFormat="1" ht="17.25" customHeight="1">
      <c r="A24" s="132" t="s">
        <v>128</v>
      </c>
      <c r="B24" s="133"/>
      <c r="C24" s="99">
        <f>C21+C18+C13+C9+C6</f>
        <v>3391571.48</v>
      </c>
      <c r="D24" s="99">
        <f>SUM(D8+D13+D18+D21)</f>
        <v>3391571.48</v>
      </c>
      <c r="E24" s="99">
        <f>SUM(E8+E13+E18+E21)</f>
        <v>2408875.48</v>
      </c>
      <c r="F24" s="99">
        <f>SUM(F8+F13+F18+F21)</f>
        <v>982696</v>
      </c>
      <c r="G24" s="100"/>
      <c r="H24" s="101"/>
      <c r="I24" s="101"/>
      <c r="J24" s="101"/>
      <c r="K24" s="101" t="s">
        <v>129</v>
      </c>
      <c r="L24" s="101" t="s">
        <v>129</v>
      </c>
      <c r="M24" s="102" t="s">
        <v>129</v>
      </c>
      <c r="N24" s="102" t="s">
        <v>129</v>
      </c>
      <c r="O24" s="102" t="s">
        <v>129</v>
      </c>
      <c r="P24" s="102" t="s">
        <v>129</v>
      </c>
    </row>
  </sheetData>
  <mergeCells count="12">
    <mergeCell ref="A2:O2"/>
    <mergeCell ref="A3:O3"/>
    <mergeCell ref="A4:B4"/>
    <mergeCell ref="D5:F5"/>
    <mergeCell ref="J5:O5"/>
    <mergeCell ref="H5:H6"/>
    <mergeCell ref="I5:I6"/>
    <mergeCell ref="A24:B24"/>
    <mergeCell ref="A5:A6"/>
    <mergeCell ref="B5:B6"/>
    <mergeCell ref="C5:C6"/>
    <mergeCell ref="G5:G6"/>
  </mergeCells>
  <phoneticPr fontId="22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 pane="bottomLeft" activeCell="B1" sqref="A1:D35"/>
    </sheetView>
  </sheetViews>
  <sheetFormatPr defaultColWidth="8.625" defaultRowHeight="12.75" customHeight="1"/>
  <cols>
    <col min="1" max="4" width="35.625" customWidth="1"/>
  </cols>
  <sheetData>
    <row r="1" spans="1:4" ht="12.75" customHeight="1">
      <c r="A1" s="2"/>
      <c r="B1" s="2"/>
      <c r="C1" s="2"/>
      <c r="D1" s="2"/>
    </row>
    <row r="2" spans="1:4" ht="15" customHeight="1">
      <c r="A2" s="25"/>
      <c r="B2" s="27"/>
      <c r="C2" s="27"/>
      <c r="D2" s="27" t="s">
        <v>130</v>
      </c>
    </row>
    <row r="3" spans="1:4" ht="41.25" customHeight="1">
      <c r="A3" s="109" t="str">
        <f>"2025"&amp;"年部门财政拨款收支预算总表"</f>
        <v>2025年部门财政拨款收支预算总表</v>
      </c>
      <c r="B3" s="110"/>
      <c r="C3" s="110"/>
      <c r="D3" s="110"/>
    </row>
    <row r="4" spans="1:4" ht="17.25" customHeight="1">
      <c r="A4" s="111" t="str">
        <f>"单位名称："&amp;"昆明市五华区西郊垃圾卫生填埋场"</f>
        <v>单位名称：昆明市五华区西郊垃圾卫生填埋场</v>
      </c>
      <c r="B4" s="112"/>
      <c r="D4" s="27" t="s">
        <v>1</v>
      </c>
    </row>
    <row r="5" spans="1:4" ht="17.25" customHeight="1">
      <c r="A5" s="113" t="s">
        <v>2</v>
      </c>
      <c r="B5" s="114"/>
      <c r="C5" s="113" t="s">
        <v>3</v>
      </c>
      <c r="D5" s="114"/>
    </row>
    <row r="6" spans="1:4" ht="18.75" customHeight="1">
      <c r="A6" s="93" t="s">
        <v>4</v>
      </c>
      <c r="B6" s="93" t="s">
        <v>5</v>
      </c>
      <c r="C6" s="93" t="s">
        <v>6</v>
      </c>
      <c r="D6" s="93" t="s">
        <v>5</v>
      </c>
    </row>
    <row r="7" spans="1:4" ht="16.5" customHeight="1">
      <c r="A7" s="94" t="s">
        <v>131</v>
      </c>
      <c r="B7" s="50">
        <v>3391571.48</v>
      </c>
      <c r="C7" s="94" t="s">
        <v>132</v>
      </c>
      <c r="D7" s="50">
        <f>SUM(D8:D33)</f>
        <v>3391571.48</v>
      </c>
    </row>
    <row r="8" spans="1:4" ht="16.5" customHeight="1">
      <c r="A8" s="94" t="s">
        <v>133</v>
      </c>
      <c r="B8" s="50">
        <v>3391571.48</v>
      </c>
      <c r="C8" s="94" t="s">
        <v>134</v>
      </c>
      <c r="D8" s="50"/>
    </row>
    <row r="9" spans="1:4" ht="16.5" customHeight="1">
      <c r="A9" s="94" t="s">
        <v>135</v>
      </c>
      <c r="B9" s="50"/>
      <c r="C9" s="94" t="s">
        <v>136</v>
      </c>
      <c r="D9" s="50"/>
    </row>
    <row r="10" spans="1:4" ht="16.5" customHeight="1">
      <c r="A10" s="94" t="s">
        <v>137</v>
      </c>
      <c r="B10" s="50"/>
      <c r="C10" s="94" t="s">
        <v>138</v>
      </c>
      <c r="D10" s="50"/>
    </row>
    <row r="11" spans="1:4" ht="16.5" customHeight="1">
      <c r="A11" s="94" t="s">
        <v>139</v>
      </c>
      <c r="B11" s="50"/>
      <c r="C11" s="94" t="s">
        <v>140</v>
      </c>
      <c r="D11" s="50"/>
    </row>
    <row r="12" spans="1:4" ht="16.5" customHeight="1">
      <c r="A12" s="94" t="s">
        <v>133</v>
      </c>
      <c r="B12" s="50"/>
      <c r="C12" s="94" t="s">
        <v>141</v>
      </c>
      <c r="D12" s="50"/>
    </row>
    <row r="13" spans="1:4" ht="16.5" customHeight="1">
      <c r="A13" s="86" t="s">
        <v>135</v>
      </c>
      <c r="B13" s="50"/>
      <c r="C13" s="41" t="s">
        <v>142</v>
      </c>
      <c r="D13" s="50"/>
    </row>
    <row r="14" spans="1:4" ht="16.5" customHeight="1">
      <c r="A14" s="86" t="s">
        <v>137</v>
      </c>
      <c r="B14" s="50"/>
      <c r="C14" s="41" t="s">
        <v>143</v>
      </c>
      <c r="D14" s="50"/>
    </row>
    <row r="15" spans="1:4" ht="16.5" customHeight="1">
      <c r="A15" s="95"/>
      <c r="B15" s="50"/>
      <c r="C15" s="41" t="s">
        <v>144</v>
      </c>
      <c r="D15" s="50">
        <v>356402.56</v>
      </c>
    </row>
    <row r="16" spans="1:4" ht="16.5" customHeight="1">
      <c r="A16" s="95"/>
      <c r="B16" s="50"/>
      <c r="C16" s="41" t="s">
        <v>145</v>
      </c>
      <c r="D16" s="50">
        <v>167158.32</v>
      </c>
    </row>
    <row r="17" spans="1:4" ht="16.5" customHeight="1">
      <c r="A17" s="95"/>
      <c r="B17" s="50"/>
      <c r="C17" s="41" t="s">
        <v>146</v>
      </c>
      <c r="D17" s="50"/>
    </row>
    <row r="18" spans="1:4" ht="16.5" customHeight="1">
      <c r="A18" s="95"/>
      <c r="B18" s="50"/>
      <c r="C18" s="41" t="s">
        <v>147</v>
      </c>
      <c r="D18" s="50">
        <v>2685730.6</v>
      </c>
    </row>
    <row r="19" spans="1:4" ht="16.5" customHeight="1">
      <c r="A19" s="95"/>
      <c r="B19" s="50"/>
      <c r="C19" s="41" t="s">
        <v>148</v>
      </c>
      <c r="D19" s="50"/>
    </row>
    <row r="20" spans="1:4" ht="16.5" customHeight="1">
      <c r="A20" s="95"/>
      <c r="B20" s="50"/>
      <c r="C20" s="41" t="s">
        <v>149</v>
      </c>
      <c r="D20" s="50"/>
    </row>
    <row r="21" spans="1:4" ht="16.5" customHeight="1">
      <c r="A21" s="95"/>
      <c r="B21" s="50"/>
      <c r="C21" s="41" t="s">
        <v>150</v>
      </c>
      <c r="D21" s="50"/>
    </row>
    <row r="22" spans="1:4" ht="16.5" customHeight="1">
      <c r="A22" s="95"/>
      <c r="B22" s="50"/>
      <c r="C22" s="41" t="s">
        <v>151</v>
      </c>
      <c r="D22" s="50"/>
    </row>
    <row r="23" spans="1:4" ht="16.5" customHeight="1">
      <c r="A23" s="95"/>
      <c r="B23" s="50"/>
      <c r="C23" s="41" t="s">
        <v>152</v>
      </c>
      <c r="D23" s="50"/>
    </row>
    <row r="24" spans="1:4" ht="16.5" customHeight="1">
      <c r="A24" s="95"/>
      <c r="B24" s="50"/>
      <c r="C24" s="41" t="s">
        <v>153</v>
      </c>
      <c r="D24" s="50"/>
    </row>
    <row r="25" spans="1:4" ht="16.5" customHeight="1">
      <c r="A25" s="95"/>
      <c r="B25" s="50"/>
      <c r="C25" s="41" t="s">
        <v>154</v>
      </c>
      <c r="D25" s="50"/>
    </row>
    <row r="26" spans="1:4" ht="16.5" customHeight="1">
      <c r="A26" s="95"/>
      <c r="B26" s="50"/>
      <c r="C26" s="41" t="s">
        <v>155</v>
      </c>
      <c r="D26" s="50">
        <v>182280</v>
      </c>
    </row>
    <row r="27" spans="1:4" ht="16.5" customHeight="1">
      <c r="A27" s="95"/>
      <c r="B27" s="50"/>
      <c r="C27" s="41" t="s">
        <v>156</v>
      </c>
      <c r="D27" s="50"/>
    </row>
    <row r="28" spans="1:4" ht="16.5" customHeight="1">
      <c r="A28" s="95"/>
      <c r="B28" s="50"/>
      <c r="C28" s="41" t="s">
        <v>157</v>
      </c>
      <c r="D28" s="50"/>
    </row>
    <row r="29" spans="1:4" ht="16.5" customHeight="1">
      <c r="A29" s="95"/>
      <c r="B29" s="50"/>
      <c r="C29" s="41" t="s">
        <v>158</v>
      </c>
      <c r="D29" s="50"/>
    </row>
    <row r="30" spans="1:4" ht="16.5" customHeight="1">
      <c r="A30" s="95"/>
      <c r="B30" s="50"/>
      <c r="C30" s="41" t="s">
        <v>159</v>
      </c>
      <c r="D30" s="50"/>
    </row>
    <row r="31" spans="1:4" ht="16.5" customHeight="1">
      <c r="A31" s="95"/>
      <c r="B31" s="50"/>
      <c r="C31" s="41" t="s">
        <v>160</v>
      </c>
      <c r="D31" s="50"/>
    </row>
    <row r="32" spans="1:4" ht="16.5" customHeight="1">
      <c r="A32" s="95"/>
      <c r="B32" s="50"/>
      <c r="C32" s="86" t="s">
        <v>161</v>
      </c>
      <c r="D32" s="50"/>
    </row>
    <row r="33" spans="1:4" ht="16.5" customHeight="1">
      <c r="A33" s="95"/>
      <c r="B33" s="50"/>
      <c r="C33" s="86" t="s">
        <v>162</v>
      </c>
      <c r="D33" s="50"/>
    </row>
    <row r="34" spans="1:4" ht="16.5" customHeight="1">
      <c r="A34" s="95"/>
      <c r="B34" s="50"/>
      <c r="C34" s="19" t="s">
        <v>163</v>
      </c>
      <c r="D34" s="50"/>
    </row>
    <row r="35" spans="1:4" ht="15" customHeight="1">
      <c r="A35" s="96" t="s">
        <v>50</v>
      </c>
      <c r="B35" s="97">
        <f>B7+B11</f>
        <v>3391571.48</v>
      </c>
      <c r="C35" s="96" t="s">
        <v>51</v>
      </c>
      <c r="D35" s="97">
        <f>D7+D34</f>
        <v>3391571.48</v>
      </c>
    </row>
  </sheetData>
  <mergeCells count="4">
    <mergeCell ref="A3:D3"/>
    <mergeCell ref="A4:B4"/>
    <mergeCell ref="A5:B5"/>
    <mergeCell ref="C5:D5"/>
  </mergeCells>
  <phoneticPr fontId="22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  <pageSetUpPr fitToPage="1"/>
  </sheetPr>
  <dimension ref="A1:G24"/>
  <sheetViews>
    <sheetView showZeros="0" workbookViewId="0">
      <pane ySplit="1" topLeftCell="A3" activePane="bottomLeft" state="frozen"/>
      <selection pane="bottomLeft" activeCell="B12" sqref="B12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A1" s="2"/>
      <c r="B1" s="2"/>
      <c r="C1" s="2"/>
      <c r="D1" s="2"/>
      <c r="E1" s="2"/>
      <c r="F1" s="2"/>
      <c r="G1" s="2"/>
    </row>
    <row r="2" spans="1:7" ht="14.25" customHeight="1">
      <c r="D2" s="76"/>
      <c r="F2" s="44"/>
      <c r="G2" s="80" t="s">
        <v>164</v>
      </c>
    </row>
    <row r="3" spans="1:7" ht="41.25" customHeight="1">
      <c r="A3" s="145" t="str">
        <f>"2025"&amp;"年一般公共预算支出预算表（按功能科目分类）"</f>
        <v>2025年一般公共预算支出预算表（按功能科目分类）</v>
      </c>
      <c r="B3" s="145"/>
      <c r="C3" s="145"/>
      <c r="D3" s="145"/>
      <c r="E3" s="145"/>
      <c r="F3" s="145"/>
      <c r="G3" s="145"/>
    </row>
    <row r="4" spans="1:7" ht="18" customHeight="1">
      <c r="A4" s="5" t="str">
        <f>"单位名称："&amp;"昆明市五华区西郊垃圾卫生填埋场"</f>
        <v>单位名称：昆明市五华区西郊垃圾卫生填埋场</v>
      </c>
      <c r="F4" s="70"/>
      <c r="G4" s="80" t="s">
        <v>1</v>
      </c>
    </row>
    <row r="5" spans="1:7" ht="20.25" customHeight="1">
      <c r="A5" s="146" t="s">
        <v>165</v>
      </c>
      <c r="B5" s="147"/>
      <c r="C5" s="153" t="s">
        <v>55</v>
      </c>
      <c r="D5" s="148" t="s">
        <v>75</v>
      </c>
      <c r="E5" s="149"/>
      <c r="F5" s="150"/>
      <c r="G5" s="155" t="s">
        <v>76</v>
      </c>
    </row>
    <row r="6" spans="1:7" ht="20.25" customHeight="1">
      <c r="A6" s="90" t="s">
        <v>72</v>
      </c>
      <c r="B6" s="90" t="s">
        <v>73</v>
      </c>
      <c r="C6" s="154"/>
      <c r="D6" s="72" t="s">
        <v>57</v>
      </c>
      <c r="E6" s="72" t="s">
        <v>166</v>
      </c>
      <c r="F6" s="72" t="s">
        <v>167</v>
      </c>
      <c r="G6" s="156"/>
    </row>
    <row r="7" spans="1:7" ht="15" customHeight="1">
      <c r="A7" s="37" t="s">
        <v>82</v>
      </c>
      <c r="B7" s="37" t="s">
        <v>83</v>
      </c>
      <c r="C7" s="37" t="s">
        <v>84</v>
      </c>
      <c r="D7" s="37" t="s">
        <v>85</v>
      </c>
      <c r="E7" s="37" t="s">
        <v>86</v>
      </c>
      <c r="F7" s="37" t="s">
        <v>87</v>
      </c>
      <c r="G7" s="37" t="s">
        <v>88</v>
      </c>
    </row>
    <row r="8" spans="1:7" ht="15" customHeight="1">
      <c r="A8" s="86" t="s">
        <v>97</v>
      </c>
      <c r="B8" s="86" t="s">
        <v>98</v>
      </c>
      <c r="C8" s="91">
        <v>356402.56</v>
      </c>
      <c r="D8" s="79">
        <v>356402.56</v>
      </c>
      <c r="E8" s="79">
        <v>342002.56</v>
      </c>
      <c r="F8" s="79">
        <v>14400</v>
      </c>
      <c r="G8" s="79"/>
    </row>
    <row r="9" spans="1:7" ht="15" customHeight="1">
      <c r="A9" s="86" t="s">
        <v>99</v>
      </c>
      <c r="B9" s="86" t="s">
        <v>100</v>
      </c>
      <c r="C9" s="91">
        <v>356402.56</v>
      </c>
      <c r="D9" s="79">
        <v>356402.56</v>
      </c>
      <c r="E9" s="79">
        <v>342002.56</v>
      </c>
      <c r="F9" s="79">
        <v>14400</v>
      </c>
      <c r="G9" s="79"/>
    </row>
    <row r="10" spans="1:7" ht="15" customHeight="1">
      <c r="A10" s="86" t="s">
        <v>101</v>
      </c>
      <c r="B10" s="86" t="s">
        <v>102</v>
      </c>
      <c r="C10" s="91">
        <v>96000</v>
      </c>
      <c r="D10" s="79">
        <v>96000</v>
      </c>
      <c r="E10" s="79">
        <v>81600</v>
      </c>
      <c r="F10" s="79">
        <v>14400</v>
      </c>
      <c r="G10" s="79"/>
    </row>
    <row r="11" spans="1:7" ht="15" customHeight="1">
      <c r="A11" s="86" t="s">
        <v>103</v>
      </c>
      <c r="B11" s="86" t="s">
        <v>104</v>
      </c>
      <c r="C11" s="91">
        <v>160402.56</v>
      </c>
      <c r="D11" s="79">
        <v>160402.56</v>
      </c>
      <c r="E11" s="79">
        <v>160402.56</v>
      </c>
      <c r="F11" s="79"/>
      <c r="G11" s="79"/>
    </row>
    <row r="12" spans="1:7" ht="15" customHeight="1">
      <c r="A12" s="86" t="s">
        <v>105</v>
      </c>
      <c r="B12" s="86" t="s">
        <v>106</v>
      </c>
      <c r="C12" s="91">
        <v>100000</v>
      </c>
      <c r="D12" s="79">
        <v>100000</v>
      </c>
      <c r="E12" s="79">
        <v>100000</v>
      </c>
      <c r="F12" s="79"/>
      <c r="G12" s="79"/>
    </row>
    <row r="13" spans="1:7" ht="15" customHeight="1">
      <c r="A13" s="86" t="s">
        <v>107</v>
      </c>
      <c r="B13" s="86" t="s">
        <v>108</v>
      </c>
      <c r="C13" s="91">
        <v>167158.32</v>
      </c>
      <c r="D13" s="79">
        <v>167158.32</v>
      </c>
      <c r="E13" s="79">
        <v>167158.32</v>
      </c>
      <c r="F13" s="79"/>
      <c r="G13" s="79"/>
    </row>
    <row r="14" spans="1:7" ht="15" customHeight="1">
      <c r="A14" s="86" t="s">
        <v>109</v>
      </c>
      <c r="B14" s="86" t="s">
        <v>110</v>
      </c>
      <c r="C14" s="91">
        <v>167158.32</v>
      </c>
      <c r="D14" s="79">
        <v>167158.32</v>
      </c>
      <c r="E14" s="79">
        <v>167158.32</v>
      </c>
      <c r="F14" s="79"/>
      <c r="G14" s="79"/>
    </row>
    <row r="15" spans="1:7" ht="15" customHeight="1">
      <c r="A15" s="86" t="s">
        <v>111</v>
      </c>
      <c r="B15" s="86" t="s">
        <v>112</v>
      </c>
      <c r="C15" s="91">
        <v>80992.320000000007</v>
      </c>
      <c r="D15" s="79">
        <v>80992.320000000007</v>
      </c>
      <c r="E15" s="79">
        <v>80992.320000000007</v>
      </c>
      <c r="F15" s="79"/>
      <c r="G15" s="79"/>
    </row>
    <row r="16" spans="1:7" ht="15" customHeight="1">
      <c r="A16" s="86" t="s">
        <v>113</v>
      </c>
      <c r="B16" s="86" t="s">
        <v>114</v>
      </c>
      <c r="C16" s="91">
        <v>70880.639999999999</v>
      </c>
      <c r="D16" s="79">
        <v>70880.639999999999</v>
      </c>
      <c r="E16" s="79">
        <v>70880.639999999999</v>
      </c>
      <c r="F16" s="79"/>
      <c r="G16" s="79"/>
    </row>
    <row r="17" spans="1:7" ht="15" customHeight="1">
      <c r="A17" s="86" t="s">
        <v>115</v>
      </c>
      <c r="B17" s="86" t="s">
        <v>116</v>
      </c>
      <c r="C17" s="91">
        <v>15285.36</v>
      </c>
      <c r="D17" s="79">
        <v>15285.36</v>
      </c>
      <c r="E17" s="79">
        <v>15285.36</v>
      </c>
      <c r="F17" s="79"/>
      <c r="G17" s="79"/>
    </row>
    <row r="18" spans="1:7" ht="15" customHeight="1">
      <c r="A18" s="86" t="s">
        <v>117</v>
      </c>
      <c r="B18" s="86" t="s">
        <v>118</v>
      </c>
      <c r="C18" s="91">
        <v>2685730.6</v>
      </c>
      <c r="D18" s="79">
        <v>1703034.6</v>
      </c>
      <c r="E18" s="79">
        <v>1614077.6</v>
      </c>
      <c r="F18" s="79">
        <v>88957</v>
      </c>
      <c r="G18" s="79">
        <v>982696</v>
      </c>
    </row>
    <row r="19" spans="1:7" ht="15" customHeight="1">
      <c r="A19" s="86" t="s">
        <v>119</v>
      </c>
      <c r="B19" s="86" t="s">
        <v>120</v>
      </c>
      <c r="C19" s="91">
        <v>2685730.6</v>
      </c>
      <c r="D19" s="79">
        <v>1703034.6</v>
      </c>
      <c r="E19" s="79">
        <v>1614077.6</v>
      </c>
      <c r="F19" s="79">
        <v>88957</v>
      </c>
      <c r="G19" s="79">
        <v>982696</v>
      </c>
    </row>
    <row r="20" spans="1:7" ht="15" customHeight="1">
      <c r="A20" s="86" t="s">
        <v>121</v>
      </c>
      <c r="B20" s="86" t="s">
        <v>120</v>
      </c>
      <c r="C20" s="91">
        <v>2685730.6</v>
      </c>
      <c r="D20" s="79">
        <v>1703034.6</v>
      </c>
      <c r="E20" s="79">
        <v>1614077.6</v>
      </c>
      <c r="F20" s="79">
        <v>88957</v>
      </c>
      <c r="G20" s="79">
        <v>982696</v>
      </c>
    </row>
    <row r="21" spans="1:7" ht="15" customHeight="1">
      <c r="A21" s="86" t="s">
        <v>122</v>
      </c>
      <c r="B21" s="86" t="s">
        <v>123</v>
      </c>
      <c r="C21" s="91">
        <v>182280</v>
      </c>
      <c r="D21" s="79">
        <v>182280</v>
      </c>
      <c r="E21" s="79">
        <v>182280</v>
      </c>
      <c r="F21" s="79"/>
      <c r="G21" s="79"/>
    </row>
    <row r="22" spans="1:7" ht="15" customHeight="1">
      <c r="A22" s="86" t="s">
        <v>124</v>
      </c>
      <c r="B22" s="86" t="s">
        <v>125</v>
      </c>
      <c r="C22" s="91">
        <v>182280</v>
      </c>
      <c r="D22" s="79">
        <v>182280</v>
      </c>
      <c r="E22" s="79">
        <v>182280</v>
      </c>
      <c r="F22" s="79"/>
      <c r="G22" s="79"/>
    </row>
    <row r="23" spans="1:7" ht="15" customHeight="1">
      <c r="A23" s="86" t="s">
        <v>126</v>
      </c>
      <c r="B23" s="86" t="s">
        <v>127</v>
      </c>
      <c r="C23" s="91">
        <v>182280</v>
      </c>
      <c r="D23" s="79">
        <v>182280</v>
      </c>
      <c r="E23" s="79">
        <v>182280</v>
      </c>
      <c r="F23" s="79"/>
      <c r="G23" s="79"/>
    </row>
    <row r="24" spans="1:7" s="1" customFormat="1" ht="18" customHeight="1">
      <c r="A24" s="151" t="s">
        <v>128</v>
      </c>
      <c r="B24" s="152"/>
      <c r="C24" s="92">
        <f>C8+C13+C18+C21</f>
        <v>3391571.48</v>
      </c>
      <c r="D24" s="92">
        <f>D8+D13+D18+D21</f>
        <v>2408875.48</v>
      </c>
      <c r="E24" s="92">
        <f>E8+E13+E18+E21</f>
        <v>2305518.48</v>
      </c>
      <c r="F24" s="92">
        <f>F8+F13+F18+F21</f>
        <v>103357</v>
      </c>
      <c r="G24" s="92">
        <f>G8+G13+G18+G21</f>
        <v>982696</v>
      </c>
    </row>
  </sheetData>
  <mergeCells count="6">
    <mergeCell ref="A3:G3"/>
    <mergeCell ref="A5:B5"/>
    <mergeCell ref="D5:F5"/>
    <mergeCell ref="A24:B24"/>
    <mergeCell ref="C5:C6"/>
    <mergeCell ref="G5:G6"/>
  </mergeCells>
  <phoneticPr fontId="22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pane="bottomLeft" activeCell="A2" sqref="A2:F9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2"/>
      <c r="B1" s="2"/>
      <c r="C1" s="2"/>
      <c r="D1" s="2"/>
      <c r="E1" s="2"/>
      <c r="F1" s="2"/>
    </row>
    <row r="2" spans="1:6" ht="14.25" customHeight="1">
      <c r="A2" s="26"/>
      <c r="B2" s="26"/>
      <c r="C2" s="26"/>
      <c r="D2" s="26"/>
      <c r="E2" s="25"/>
      <c r="F2" s="89" t="s">
        <v>168</v>
      </c>
    </row>
    <row r="3" spans="1:6" ht="41.25" customHeight="1">
      <c r="A3" s="157" t="str">
        <f>"2025"&amp;"年一般公共预算“三公”经费支出预算表"</f>
        <v>2025年一般公共预算“三公”经费支出预算表</v>
      </c>
      <c r="B3" s="158"/>
      <c r="C3" s="158"/>
      <c r="D3" s="158"/>
      <c r="E3" s="159"/>
      <c r="F3" s="158"/>
    </row>
    <row r="4" spans="1:6" ht="14.25" customHeight="1">
      <c r="A4" s="160" t="str">
        <f>"单位名称："&amp;"昆明市五华区西郊垃圾卫生填埋场"</f>
        <v>单位名称：昆明市五华区西郊垃圾卫生填埋场</v>
      </c>
      <c r="B4" s="161"/>
      <c r="D4" s="26"/>
      <c r="E4" s="25"/>
      <c r="F4" s="38" t="s">
        <v>1</v>
      </c>
    </row>
    <row r="5" spans="1:6" ht="27" customHeight="1">
      <c r="A5" s="162" t="s">
        <v>169</v>
      </c>
      <c r="B5" s="162" t="s">
        <v>170</v>
      </c>
      <c r="C5" s="121" t="s">
        <v>171</v>
      </c>
      <c r="D5" s="162"/>
      <c r="E5" s="163"/>
      <c r="F5" s="162" t="s">
        <v>172</v>
      </c>
    </row>
    <row r="6" spans="1:6" ht="28.5" customHeight="1">
      <c r="A6" s="164"/>
      <c r="B6" s="165"/>
      <c r="C6" s="28" t="s">
        <v>57</v>
      </c>
      <c r="D6" s="28" t="s">
        <v>173</v>
      </c>
      <c r="E6" s="28" t="s">
        <v>174</v>
      </c>
      <c r="F6" s="166"/>
    </row>
    <row r="7" spans="1:6" ht="17.25" customHeight="1">
      <c r="A7" s="33" t="s">
        <v>82</v>
      </c>
      <c r="B7" s="33" t="s">
        <v>83</v>
      </c>
      <c r="C7" s="33" t="s">
        <v>84</v>
      </c>
      <c r="D7" s="33" t="s">
        <v>85</v>
      </c>
      <c r="E7" s="33" t="s">
        <v>86</v>
      </c>
      <c r="F7" s="33" t="s">
        <v>87</v>
      </c>
    </row>
    <row r="8" spans="1:6" ht="17.25" customHeight="1">
      <c r="A8" s="50"/>
      <c r="B8" s="50"/>
      <c r="C8" s="50"/>
      <c r="D8" s="50"/>
      <c r="E8" s="50"/>
      <c r="F8" s="50"/>
    </row>
    <row r="9" spans="1:6" ht="14.25" customHeight="1">
      <c r="A9" t="s">
        <v>175</v>
      </c>
    </row>
  </sheetData>
  <mergeCells count="6">
    <mergeCell ref="A3:F3"/>
    <mergeCell ref="A4:B4"/>
    <mergeCell ref="C5:E5"/>
    <mergeCell ref="A5:A6"/>
    <mergeCell ref="B5:B6"/>
    <mergeCell ref="F5:F6"/>
  </mergeCells>
  <phoneticPr fontId="22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  <pageSetUpPr fitToPage="1"/>
  </sheetPr>
  <dimension ref="A1:X37"/>
  <sheetViews>
    <sheetView showZeros="0" workbookViewId="0">
      <pane ySplit="1" topLeftCell="A4" activePane="bottomLeft" state="frozen"/>
      <selection pane="bottomLeft" activeCell="J10" sqref="J10:J36"/>
    </sheetView>
  </sheetViews>
  <sheetFormatPr defaultColWidth="9.125" defaultRowHeight="14.25" customHeight="1"/>
  <cols>
    <col min="1" max="1" width="29" customWidth="1"/>
    <col min="2" max="2" width="32.875" style="81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4.25" customHeight="1">
      <c r="A1" s="2"/>
      <c r="B1" s="8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3.5" customHeight="1">
      <c r="B2" s="83"/>
      <c r="C2" s="84"/>
      <c r="E2" s="85"/>
      <c r="F2" s="85"/>
      <c r="G2" s="85"/>
      <c r="H2" s="85"/>
      <c r="I2" s="53"/>
      <c r="J2" s="53"/>
      <c r="K2" s="53"/>
      <c r="L2" s="53"/>
      <c r="M2" s="53"/>
      <c r="N2" s="53"/>
      <c r="R2" s="53"/>
      <c r="V2" s="84"/>
      <c r="X2" s="4" t="s">
        <v>176</v>
      </c>
    </row>
    <row r="3" spans="1:24" ht="45.75" customHeight="1">
      <c r="A3" s="177" t="str">
        <f>"2025"&amp;"年部门基本支出预算表"</f>
        <v>2025年部门基本支出预算表</v>
      </c>
      <c r="B3" s="178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9"/>
      <c r="P3" s="179"/>
      <c r="Q3" s="179"/>
      <c r="R3" s="177"/>
      <c r="S3" s="177"/>
      <c r="T3" s="177"/>
      <c r="U3" s="177"/>
      <c r="V3" s="177"/>
      <c r="W3" s="177"/>
      <c r="X3" s="177"/>
    </row>
    <row r="4" spans="1:24" ht="18.75" customHeight="1">
      <c r="A4" s="180" t="str">
        <f>"单位名称："&amp;"昆明市五华区西郊垃圾卫生填埋场"</f>
        <v>单位名称：昆明市五华区西郊垃圾卫生填埋场</v>
      </c>
      <c r="B4" s="181"/>
      <c r="C4" s="182"/>
      <c r="D4" s="182"/>
      <c r="E4" s="182"/>
      <c r="F4" s="182"/>
      <c r="G4" s="182"/>
      <c r="H4" s="182"/>
      <c r="I4" s="54"/>
      <c r="J4" s="54"/>
      <c r="K4" s="54"/>
      <c r="L4" s="54"/>
      <c r="M4" s="54"/>
      <c r="N4" s="54"/>
      <c r="O4" s="6"/>
      <c r="P4" s="6"/>
      <c r="Q4" s="6"/>
      <c r="R4" s="54"/>
      <c r="V4" s="84"/>
      <c r="X4" s="4" t="s">
        <v>1</v>
      </c>
    </row>
    <row r="5" spans="1:24" ht="18" customHeight="1">
      <c r="A5" s="167" t="s">
        <v>177</v>
      </c>
      <c r="B5" s="167" t="s">
        <v>178</v>
      </c>
      <c r="C5" s="167" t="s">
        <v>179</v>
      </c>
      <c r="D5" s="167" t="s">
        <v>180</v>
      </c>
      <c r="E5" s="167" t="s">
        <v>181</v>
      </c>
      <c r="F5" s="167" t="s">
        <v>182</v>
      </c>
      <c r="G5" s="167" t="s">
        <v>183</v>
      </c>
      <c r="H5" s="167" t="s">
        <v>184</v>
      </c>
      <c r="I5" s="148" t="s">
        <v>185</v>
      </c>
      <c r="J5" s="183" t="s">
        <v>185</v>
      </c>
      <c r="K5" s="183"/>
      <c r="L5" s="183"/>
      <c r="M5" s="183"/>
      <c r="N5" s="183"/>
      <c r="O5" s="149"/>
      <c r="P5" s="149"/>
      <c r="Q5" s="149"/>
      <c r="R5" s="184" t="s">
        <v>61</v>
      </c>
      <c r="S5" s="183" t="s">
        <v>62</v>
      </c>
      <c r="T5" s="183"/>
      <c r="U5" s="183"/>
      <c r="V5" s="183"/>
      <c r="W5" s="183"/>
      <c r="X5" s="185"/>
    </row>
    <row r="6" spans="1:24" ht="18" customHeight="1">
      <c r="A6" s="173"/>
      <c r="B6" s="174"/>
      <c r="C6" s="176"/>
      <c r="D6" s="173"/>
      <c r="E6" s="173"/>
      <c r="F6" s="173"/>
      <c r="G6" s="173"/>
      <c r="H6" s="173"/>
      <c r="I6" s="153" t="s">
        <v>186</v>
      </c>
      <c r="J6" s="148" t="s">
        <v>58</v>
      </c>
      <c r="K6" s="183"/>
      <c r="L6" s="183"/>
      <c r="M6" s="183"/>
      <c r="N6" s="185"/>
      <c r="O6" s="186" t="s">
        <v>187</v>
      </c>
      <c r="P6" s="149"/>
      <c r="Q6" s="150"/>
      <c r="R6" s="167" t="s">
        <v>61</v>
      </c>
      <c r="S6" s="148" t="s">
        <v>62</v>
      </c>
      <c r="T6" s="184" t="s">
        <v>64</v>
      </c>
      <c r="U6" s="183" t="s">
        <v>62</v>
      </c>
      <c r="V6" s="184" t="s">
        <v>66</v>
      </c>
      <c r="W6" s="184" t="s">
        <v>67</v>
      </c>
      <c r="X6" s="187" t="s">
        <v>68</v>
      </c>
    </row>
    <row r="7" spans="1:24" ht="19.5" customHeight="1">
      <c r="A7" s="174"/>
      <c r="B7" s="174"/>
      <c r="C7" s="174"/>
      <c r="D7" s="174"/>
      <c r="E7" s="174"/>
      <c r="F7" s="174"/>
      <c r="G7" s="174"/>
      <c r="H7" s="174"/>
      <c r="I7" s="174"/>
      <c r="J7" s="188" t="s">
        <v>188</v>
      </c>
      <c r="K7" s="167" t="s">
        <v>189</v>
      </c>
      <c r="L7" s="167" t="s">
        <v>190</v>
      </c>
      <c r="M7" s="167" t="s">
        <v>191</v>
      </c>
      <c r="N7" s="167" t="s">
        <v>192</v>
      </c>
      <c r="O7" s="167" t="s">
        <v>58</v>
      </c>
      <c r="P7" s="167" t="s">
        <v>59</v>
      </c>
      <c r="Q7" s="167" t="s">
        <v>60</v>
      </c>
      <c r="R7" s="174"/>
      <c r="S7" s="167" t="s">
        <v>57</v>
      </c>
      <c r="T7" s="167" t="s">
        <v>64</v>
      </c>
      <c r="U7" s="167" t="s">
        <v>193</v>
      </c>
      <c r="V7" s="167" t="s">
        <v>66</v>
      </c>
      <c r="W7" s="167" t="s">
        <v>67</v>
      </c>
      <c r="X7" s="167" t="s">
        <v>68</v>
      </c>
    </row>
    <row r="8" spans="1:24" ht="37.5" customHeight="1">
      <c r="A8" s="175"/>
      <c r="B8" s="154"/>
      <c r="C8" s="175"/>
      <c r="D8" s="175"/>
      <c r="E8" s="175"/>
      <c r="F8" s="175"/>
      <c r="G8" s="175"/>
      <c r="H8" s="175"/>
      <c r="I8" s="175"/>
      <c r="J8" s="189" t="s">
        <v>57</v>
      </c>
      <c r="K8" s="168" t="s">
        <v>194</v>
      </c>
      <c r="L8" s="168" t="s">
        <v>190</v>
      </c>
      <c r="M8" s="168" t="s">
        <v>191</v>
      </c>
      <c r="N8" s="168" t="s">
        <v>192</v>
      </c>
      <c r="O8" s="168" t="s">
        <v>190</v>
      </c>
      <c r="P8" s="168" t="s">
        <v>191</v>
      </c>
      <c r="Q8" s="168" t="s">
        <v>192</v>
      </c>
      <c r="R8" s="168" t="s">
        <v>61</v>
      </c>
      <c r="S8" s="168" t="s">
        <v>57</v>
      </c>
      <c r="T8" s="168" t="s">
        <v>64</v>
      </c>
      <c r="U8" s="168" t="s">
        <v>193</v>
      </c>
      <c r="V8" s="168" t="s">
        <v>66</v>
      </c>
      <c r="W8" s="168" t="s">
        <v>67</v>
      </c>
      <c r="X8" s="168" t="s">
        <v>68</v>
      </c>
    </row>
    <row r="9" spans="1:24" ht="14.25" customHeight="1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3">
        <v>18</v>
      </c>
      <c r="S9" s="23">
        <v>19</v>
      </c>
      <c r="T9" s="23">
        <v>20</v>
      </c>
      <c r="U9" s="23">
        <v>21</v>
      </c>
      <c r="V9" s="23">
        <v>22</v>
      </c>
      <c r="W9" s="23">
        <v>23</v>
      </c>
      <c r="X9" s="23">
        <v>24</v>
      </c>
    </row>
    <row r="10" spans="1:24" ht="20.25" customHeight="1">
      <c r="A10" s="86" t="s">
        <v>195</v>
      </c>
      <c r="B10" s="77" t="s">
        <v>69</v>
      </c>
      <c r="C10" s="107" t="s">
        <v>196</v>
      </c>
      <c r="D10" s="87" t="s">
        <v>127</v>
      </c>
      <c r="E10" s="87" t="s">
        <v>126</v>
      </c>
      <c r="F10" s="87" t="s">
        <v>127</v>
      </c>
      <c r="G10" s="87" t="s">
        <v>197</v>
      </c>
      <c r="H10" s="87" t="s">
        <v>127</v>
      </c>
      <c r="I10" s="88">
        <v>182280</v>
      </c>
      <c r="J10" s="88">
        <v>182280</v>
      </c>
      <c r="K10" s="50"/>
      <c r="L10" s="50"/>
      <c r="M10" s="88">
        <v>182280</v>
      </c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ht="20.25" customHeight="1">
      <c r="A11" s="86" t="s">
        <v>195</v>
      </c>
      <c r="B11" s="77" t="s">
        <v>69</v>
      </c>
      <c r="C11" s="107" t="s">
        <v>198</v>
      </c>
      <c r="D11" s="87" t="s">
        <v>199</v>
      </c>
      <c r="E11" s="87" t="s">
        <v>103</v>
      </c>
      <c r="F11" s="87" t="s">
        <v>104</v>
      </c>
      <c r="G11" s="87" t="s">
        <v>200</v>
      </c>
      <c r="H11" s="87" t="s">
        <v>201</v>
      </c>
      <c r="I11" s="88">
        <v>160402.56</v>
      </c>
      <c r="J11" s="88">
        <v>160402.56</v>
      </c>
      <c r="K11" s="50"/>
      <c r="L11" s="50"/>
      <c r="M11" s="88">
        <v>160402.56</v>
      </c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ht="20.25" customHeight="1">
      <c r="A12" s="86" t="s">
        <v>195</v>
      </c>
      <c r="B12" s="77" t="s">
        <v>69</v>
      </c>
      <c r="C12" s="107" t="s">
        <v>198</v>
      </c>
      <c r="D12" s="87" t="s">
        <v>199</v>
      </c>
      <c r="E12" s="87" t="s">
        <v>105</v>
      </c>
      <c r="F12" s="87" t="s">
        <v>106</v>
      </c>
      <c r="G12" s="87" t="s">
        <v>202</v>
      </c>
      <c r="H12" s="87" t="s">
        <v>203</v>
      </c>
      <c r="I12" s="88">
        <v>100000</v>
      </c>
      <c r="J12" s="88">
        <v>100000</v>
      </c>
      <c r="K12" s="50"/>
      <c r="L12" s="50"/>
      <c r="M12" s="88">
        <v>100000</v>
      </c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ht="20.25" customHeight="1">
      <c r="A13" s="86" t="s">
        <v>195</v>
      </c>
      <c r="B13" s="77" t="s">
        <v>69</v>
      </c>
      <c r="C13" s="107" t="s">
        <v>198</v>
      </c>
      <c r="D13" s="87" t="s">
        <v>199</v>
      </c>
      <c r="E13" s="87" t="s">
        <v>111</v>
      </c>
      <c r="F13" s="87" t="s">
        <v>112</v>
      </c>
      <c r="G13" s="87" t="s">
        <v>204</v>
      </c>
      <c r="H13" s="87" t="s">
        <v>205</v>
      </c>
      <c r="I13" s="88">
        <v>80992.320000000007</v>
      </c>
      <c r="J13" s="88">
        <v>80992.320000000007</v>
      </c>
      <c r="K13" s="50"/>
      <c r="L13" s="50"/>
      <c r="M13" s="88">
        <v>80992.320000000007</v>
      </c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20.25" customHeight="1">
      <c r="A14" s="86" t="s">
        <v>195</v>
      </c>
      <c r="B14" s="77" t="s">
        <v>69</v>
      </c>
      <c r="C14" s="107" t="s">
        <v>198</v>
      </c>
      <c r="D14" s="87" t="s">
        <v>199</v>
      </c>
      <c r="E14" s="87" t="s">
        <v>113</v>
      </c>
      <c r="F14" s="87" t="s">
        <v>114</v>
      </c>
      <c r="G14" s="87" t="s">
        <v>206</v>
      </c>
      <c r="H14" s="87" t="s">
        <v>207</v>
      </c>
      <c r="I14" s="88">
        <v>70880.639999999999</v>
      </c>
      <c r="J14" s="88">
        <v>70880.639999999999</v>
      </c>
      <c r="K14" s="50"/>
      <c r="L14" s="50"/>
      <c r="M14" s="88">
        <v>70880.639999999999</v>
      </c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ht="20.25" customHeight="1">
      <c r="A15" s="86" t="s">
        <v>195</v>
      </c>
      <c r="B15" s="77" t="s">
        <v>69</v>
      </c>
      <c r="C15" s="107" t="s">
        <v>198</v>
      </c>
      <c r="D15" s="87" t="s">
        <v>199</v>
      </c>
      <c r="E15" s="87" t="s">
        <v>115</v>
      </c>
      <c r="F15" s="87" t="s">
        <v>116</v>
      </c>
      <c r="G15" s="87" t="s">
        <v>208</v>
      </c>
      <c r="H15" s="87" t="s">
        <v>209</v>
      </c>
      <c r="I15" s="88">
        <v>8267.52</v>
      </c>
      <c r="J15" s="88">
        <v>8267.52</v>
      </c>
      <c r="K15" s="50"/>
      <c r="L15" s="50"/>
      <c r="M15" s="88">
        <v>8267.52</v>
      </c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ht="20.25" customHeight="1">
      <c r="A16" s="86" t="s">
        <v>195</v>
      </c>
      <c r="B16" s="77" t="s">
        <v>69</v>
      </c>
      <c r="C16" s="107" t="s">
        <v>198</v>
      </c>
      <c r="D16" s="87" t="s">
        <v>199</v>
      </c>
      <c r="E16" s="87" t="s">
        <v>115</v>
      </c>
      <c r="F16" s="87" t="s">
        <v>116</v>
      </c>
      <c r="G16" s="87" t="s">
        <v>208</v>
      </c>
      <c r="H16" s="87" t="s">
        <v>209</v>
      </c>
      <c r="I16" s="88">
        <v>7017.84</v>
      </c>
      <c r="J16" s="88">
        <v>7017.84</v>
      </c>
      <c r="K16" s="50"/>
      <c r="L16" s="50"/>
      <c r="M16" s="88">
        <v>7017.84</v>
      </c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1:24" ht="20.25" customHeight="1">
      <c r="A17" s="86" t="s">
        <v>195</v>
      </c>
      <c r="B17" s="77" t="s">
        <v>69</v>
      </c>
      <c r="C17" s="107" t="s">
        <v>198</v>
      </c>
      <c r="D17" s="87" t="s">
        <v>199</v>
      </c>
      <c r="E17" s="87" t="s">
        <v>121</v>
      </c>
      <c r="F17" s="87" t="s">
        <v>120</v>
      </c>
      <c r="G17" s="87" t="s">
        <v>208</v>
      </c>
      <c r="H17" s="87" t="s">
        <v>209</v>
      </c>
      <c r="I17" s="88">
        <v>5571.6</v>
      </c>
      <c r="J17" s="88">
        <v>5571.6</v>
      </c>
      <c r="K17" s="50"/>
      <c r="L17" s="50"/>
      <c r="M17" s="88">
        <v>5571.6</v>
      </c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  <row r="18" spans="1:24" ht="20.25" customHeight="1">
      <c r="A18" s="86" t="s">
        <v>195</v>
      </c>
      <c r="B18" s="77" t="s">
        <v>69</v>
      </c>
      <c r="C18" s="107" t="s">
        <v>210</v>
      </c>
      <c r="D18" s="87" t="s">
        <v>211</v>
      </c>
      <c r="E18" s="87" t="s">
        <v>121</v>
      </c>
      <c r="F18" s="87" t="s">
        <v>120</v>
      </c>
      <c r="G18" s="87" t="s">
        <v>212</v>
      </c>
      <c r="H18" s="87" t="s">
        <v>213</v>
      </c>
      <c r="I18" s="88">
        <v>16038</v>
      </c>
      <c r="J18" s="88">
        <v>16038</v>
      </c>
      <c r="K18" s="50"/>
      <c r="L18" s="50"/>
      <c r="M18" s="88">
        <v>16038</v>
      </c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1:24" ht="20.25" customHeight="1">
      <c r="A19" s="86" t="s">
        <v>195</v>
      </c>
      <c r="B19" s="77" t="s">
        <v>69</v>
      </c>
      <c r="C19" s="107" t="s">
        <v>210</v>
      </c>
      <c r="D19" s="87" t="s">
        <v>211</v>
      </c>
      <c r="E19" s="87" t="s">
        <v>121</v>
      </c>
      <c r="F19" s="87" t="s">
        <v>120</v>
      </c>
      <c r="G19" s="87" t="s">
        <v>214</v>
      </c>
      <c r="H19" s="87" t="s">
        <v>215</v>
      </c>
      <c r="I19" s="88">
        <v>2409</v>
      </c>
      <c r="J19" s="88">
        <v>2409</v>
      </c>
      <c r="K19" s="50"/>
      <c r="L19" s="50"/>
      <c r="M19" s="88">
        <v>2409</v>
      </c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spans="1:24" ht="20.25" customHeight="1">
      <c r="A20" s="86" t="s">
        <v>195</v>
      </c>
      <c r="B20" s="77" t="s">
        <v>69</v>
      </c>
      <c r="C20" s="107" t="s">
        <v>210</v>
      </c>
      <c r="D20" s="87" t="s">
        <v>211</v>
      </c>
      <c r="E20" s="87" t="s">
        <v>121</v>
      </c>
      <c r="F20" s="87" t="s">
        <v>120</v>
      </c>
      <c r="G20" s="87" t="s">
        <v>216</v>
      </c>
      <c r="H20" s="87" t="s">
        <v>217</v>
      </c>
      <c r="I20" s="88">
        <v>5698</v>
      </c>
      <c r="J20" s="88">
        <v>5698</v>
      </c>
      <c r="K20" s="50"/>
      <c r="L20" s="50"/>
      <c r="M20" s="88">
        <v>5698</v>
      </c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4" ht="20.25" customHeight="1">
      <c r="A21" s="86" t="s">
        <v>195</v>
      </c>
      <c r="B21" s="77" t="s">
        <v>69</v>
      </c>
      <c r="C21" s="107" t="s">
        <v>210</v>
      </c>
      <c r="D21" s="87" t="s">
        <v>211</v>
      </c>
      <c r="E21" s="87" t="s">
        <v>121</v>
      </c>
      <c r="F21" s="87" t="s">
        <v>120</v>
      </c>
      <c r="G21" s="87" t="s">
        <v>218</v>
      </c>
      <c r="H21" s="87" t="s">
        <v>219</v>
      </c>
      <c r="I21" s="88">
        <v>9977</v>
      </c>
      <c r="J21" s="88">
        <v>9977</v>
      </c>
      <c r="K21" s="50"/>
      <c r="L21" s="50"/>
      <c r="M21" s="88">
        <v>9977</v>
      </c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  <row r="22" spans="1:24" ht="20.25" customHeight="1">
      <c r="A22" s="86" t="s">
        <v>195</v>
      </c>
      <c r="B22" s="77" t="s">
        <v>69</v>
      </c>
      <c r="C22" s="107" t="s">
        <v>210</v>
      </c>
      <c r="D22" s="87" t="s">
        <v>211</v>
      </c>
      <c r="E22" s="87" t="s">
        <v>121</v>
      </c>
      <c r="F22" s="87" t="s">
        <v>120</v>
      </c>
      <c r="G22" s="87" t="s">
        <v>220</v>
      </c>
      <c r="H22" s="87" t="s">
        <v>221</v>
      </c>
      <c r="I22" s="88">
        <v>10692</v>
      </c>
      <c r="J22" s="88">
        <v>10692</v>
      </c>
      <c r="K22" s="50"/>
      <c r="L22" s="50"/>
      <c r="M22" s="88">
        <v>10692</v>
      </c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</row>
    <row r="23" spans="1:24" ht="20.25" customHeight="1">
      <c r="A23" s="86" t="s">
        <v>195</v>
      </c>
      <c r="B23" s="77" t="s">
        <v>69</v>
      </c>
      <c r="C23" s="107" t="s">
        <v>210</v>
      </c>
      <c r="D23" s="87" t="s">
        <v>211</v>
      </c>
      <c r="E23" s="87" t="s">
        <v>121</v>
      </c>
      <c r="F23" s="87" t="s">
        <v>120</v>
      </c>
      <c r="G23" s="87" t="s">
        <v>222</v>
      </c>
      <c r="H23" s="87" t="s">
        <v>223</v>
      </c>
      <c r="I23" s="88">
        <v>2563</v>
      </c>
      <c r="J23" s="88">
        <v>2563</v>
      </c>
      <c r="K23" s="50"/>
      <c r="L23" s="50"/>
      <c r="M23" s="88">
        <v>2563</v>
      </c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</row>
    <row r="24" spans="1:24" ht="20.25" customHeight="1">
      <c r="A24" s="86" t="s">
        <v>195</v>
      </c>
      <c r="B24" s="77" t="s">
        <v>69</v>
      </c>
      <c r="C24" s="107" t="s">
        <v>210</v>
      </c>
      <c r="D24" s="87" t="s">
        <v>211</v>
      </c>
      <c r="E24" s="87" t="s">
        <v>121</v>
      </c>
      <c r="F24" s="87" t="s">
        <v>120</v>
      </c>
      <c r="G24" s="87" t="s">
        <v>224</v>
      </c>
      <c r="H24" s="87" t="s">
        <v>225</v>
      </c>
      <c r="I24" s="88">
        <v>33000</v>
      </c>
      <c r="J24" s="88">
        <v>33000</v>
      </c>
      <c r="K24" s="50"/>
      <c r="L24" s="50"/>
      <c r="M24" s="88">
        <v>33000</v>
      </c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1:24" ht="20.25" customHeight="1">
      <c r="A25" s="86" t="s">
        <v>195</v>
      </c>
      <c r="B25" s="77" t="s">
        <v>69</v>
      </c>
      <c r="C25" s="107" t="s">
        <v>210</v>
      </c>
      <c r="D25" s="87" t="s">
        <v>211</v>
      </c>
      <c r="E25" s="87" t="s">
        <v>101</v>
      </c>
      <c r="F25" s="87" t="s">
        <v>102</v>
      </c>
      <c r="G25" s="87" t="s">
        <v>226</v>
      </c>
      <c r="H25" s="87" t="s">
        <v>227</v>
      </c>
      <c r="I25" s="88">
        <v>2400</v>
      </c>
      <c r="J25" s="88">
        <v>2400</v>
      </c>
      <c r="K25" s="50"/>
      <c r="L25" s="50"/>
      <c r="M25" s="88">
        <v>2400</v>
      </c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</row>
    <row r="26" spans="1:24" ht="20.25" customHeight="1">
      <c r="A26" s="86" t="s">
        <v>195</v>
      </c>
      <c r="B26" s="77" t="s">
        <v>69</v>
      </c>
      <c r="C26" s="107" t="s">
        <v>228</v>
      </c>
      <c r="D26" s="87" t="s">
        <v>229</v>
      </c>
      <c r="E26" s="87" t="s">
        <v>121</v>
      </c>
      <c r="F26" s="87" t="s">
        <v>120</v>
      </c>
      <c r="G26" s="87" t="s">
        <v>230</v>
      </c>
      <c r="H26" s="87" t="s">
        <v>229</v>
      </c>
      <c r="I26" s="88">
        <v>8580</v>
      </c>
      <c r="J26" s="88">
        <v>8580</v>
      </c>
      <c r="K26" s="50"/>
      <c r="L26" s="50"/>
      <c r="M26" s="88">
        <v>8580</v>
      </c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</row>
    <row r="27" spans="1:24" ht="20.25" customHeight="1">
      <c r="A27" s="86" t="s">
        <v>195</v>
      </c>
      <c r="B27" s="77" t="s">
        <v>69</v>
      </c>
      <c r="C27" s="107" t="s">
        <v>231</v>
      </c>
      <c r="D27" s="87" t="s">
        <v>232</v>
      </c>
      <c r="E27" s="87" t="s">
        <v>101</v>
      </c>
      <c r="F27" s="87" t="s">
        <v>102</v>
      </c>
      <c r="G27" s="87" t="s">
        <v>224</v>
      </c>
      <c r="H27" s="87" t="s">
        <v>225</v>
      </c>
      <c r="I27" s="88">
        <v>12000</v>
      </c>
      <c r="J27" s="88">
        <v>12000</v>
      </c>
      <c r="K27" s="50"/>
      <c r="L27" s="50"/>
      <c r="M27" s="88">
        <v>12000</v>
      </c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1:24" ht="20.25" customHeight="1">
      <c r="A28" s="86" t="s">
        <v>195</v>
      </c>
      <c r="B28" s="77" t="s">
        <v>69</v>
      </c>
      <c r="C28" s="107" t="s">
        <v>233</v>
      </c>
      <c r="D28" s="87" t="s">
        <v>234</v>
      </c>
      <c r="E28" s="87" t="s">
        <v>101</v>
      </c>
      <c r="F28" s="87" t="s">
        <v>102</v>
      </c>
      <c r="G28" s="87" t="s">
        <v>235</v>
      </c>
      <c r="H28" s="87" t="s">
        <v>236</v>
      </c>
      <c r="I28" s="88">
        <v>81600</v>
      </c>
      <c r="J28" s="88">
        <v>81600</v>
      </c>
      <c r="K28" s="50"/>
      <c r="L28" s="50"/>
      <c r="M28" s="88">
        <v>81600</v>
      </c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</row>
    <row r="29" spans="1:24" ht="20.25" customHeight="1">
      <c r="A29" s="86" t="s">
        <v>195</v>
      </c>
      <c r="B29" s="77" t="s">
        <v>69</v>
      </c>
      <c r="C29" s="107" t="s">
        <v>237</v>
      </c>
      <c r="D29" s="87" t="s">
        <v>238</v>
      </c>
      <c r="E29" s="87" t="s">
        <v>121</v>
      </c>
      <c r="F29" s="87" t="s">
        <v>120</v>
      </c>
      <c r="G29" s="87" t="s">
        <v>239</v>
      </c>
      <c r="H29" s="87" t="s">
        <v>240</v>
      </c>
      <c r="I29" s="88">
        <v>378400</v>
      </c>
      <c r="J29" s="88">
        <v>378400</v>
      </c>
      <c r="K29" s="50"/>
      <c r="L29" s="50"/>
      <c r="M29" s="88">
        <v>378400</v>
      </c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</row>
    <row r="30" spans="1:24" ht="20.25" customHeight="1">
      <c r="A30" s="86" t="s">
        <v>195</v>
      </c>
      <c r="B30" s="77" t="s">
        <v>69</v>
      </c>
      <c r="C30" s="107" t="s">
        <v>237</v>
      </c>
      <c r="D30" s="87" t="s">
        <v>238</v>
      </c>
      <c r="E30" s="87" t="s">
        <v>121</v>
      </c>
      <c r="F30" s="87" t="s">
        <v>120</v>
      </c>
      <c r="G30" s="87" t="s">
        <v>241</v>
      </c>
      <c r="H30" s="87" t="s">
        <v>242</v>
      </c>
      <c r="I30" s="88">
        <v>92400</v>
      </c>
      <c r="J30" s="88">
        <v>92400</v>
      </c>
      <c r="K30" s="50"/>
      <c r="L30" s="50"/>
      <c r="M30" s="88">
        <v>92400</v>
      </c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</row>
    <row r="31" spans="1:24" ht="20.25" customHeight="1">
      <c r="A31" s="86" t="s">
        <v>195</v>
      </c>
      <c r="B31" s="77" t="s">
        <v>69</v>
      </c>
      <c r="C31" s="107" t="s">
        <v>237</v>
      </c>
      <c r="D31" s="87" t="s">
        <v>238</v>
      </c>
      <c r="E31" s="87" t="s">
        <v>121</v>
      </c>
      <c r="F31" s="87" t="s">
        <v>120</v>
      </c>
      <c r="G31" s="87" t="s">
        <v>241</v>
      </c>
      <c r="H31" s="87" t="s">
        <v>242</v>
      </c>
      <c r="I31" s="88">
        <v>105600</v>
      </c>
      <c r="J31" s="88">
        <v>105600</v>
      </c>
      <c r="K31" s="50"/>
      <c r="L31" s="50"/>
      <c r="M31" s="88">
        <v>105600</v>
      </c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</row>
    <row r="32" spans="1:24" ht="20.25" customHeight="1">
      <c r="A32" s="86" t="s">
        <v>195</v>
      </c>
      <c r="B32" s="77" t="s">
        <v>69</v>
      </c>
      <c r="C32" s="107" t="s">
        <v>243</v>
      </c>
      <c r="D32" s="87" t="s">
        <v>244</v>
      </c>
      <c r="E32" s="87" t="s">
        <v>121</v>
      </c>
      <c r="F32" s="87" t="s">
        <v>120</v>
      </c>
      <c r="G32" s="87" t="s">
        <v>245</v>
      </c>
      <c r="H32" s="87" t="s">
        <v>246</v>
      </c>
      <c r="I32" s="88">
        <v>469560</v>
      </c>
      <c r="J32" s="88">
        <v>469560</v>
      </c>
      <c r="K32" s="50"/>
      <c r="L32" s="50"/>
      <c r="M32" s="88">
        <v>469560</v>
      </c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</row>
    <row r="33" spans="1:24" ht="20.25" customHeight="1">
      <c r="A33" s="86" t="s">
        <v>195</v>
      </c>
      <c r="B33" s="77" t="s">
        <v>69</v>
      </c>
      <c r="C33" s="107" t="s">
        <v>243</v>
      </c>
      <c r="D33" s="87" t="s">
        <v>244</v>
      </c>
      <c r="E33" s="87" t="s">
        <v>121</v>
      </c>
      <c r="F33" s="87" t="s">
        <v>120</v>
      </c>
      <c r="G33" s="87" t="s">
        <v>247</v>
      </c>
      <c r="H33" s="87" t="s">
        <v>248</v>
      </c>
      <c r="I33" s="88">
        <v>232224</v>
      </c>
      <c r="J33" s="88">
        <v>232224</v>
      </c>
      <c r="K33" s="50"/>
      <c r="L33" s="50"/>
      <c r="M33" s="88">
        <v>232224</v>
      </c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</row>
    <row r="34" spans="1:24" ht="20.25" customHeight="1">
      <c r="A34" s="86" t="s">
        <v>195</v>
      </c>
      <c r="B34" s="77" t="s">
        <v>69</v>
      </c>
      <c r="C34" s="107" t="s">
        <v>243</v>
      </c>
      <c r="D34" s="87" t="s">
        <v>244</v>
      </c>
      <c r="E34" s="87" t="s">
        <v>121</v>
      </c>
      <c r="F34" s="87" t="s">
        <v>120</v>
      </c>
      <c r="G34" s="87" t="s">
        <v>239</v>
      </c>
      <c r="H34" s="87" t="s">
        <v>240</v>
      </c>
      <c r="I34" s="88">
        <v>39130</v>
      </c>
      <c r="J34" s="88">
        <v>39130</v>
      </c>
      <c r="K34" s="50"/>
      <c r="L34" s="50"/>
      <c r="M34" s="88">
        <v>39130</v>
      </c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</row>
    <row r="35" spans="1:24" ht="20.25" customHeight="1">
      <c r="A35" s="86" t="s">
        <v>195</v>
      </c>
      <c r="B35" s="77" t="s">
        <v>69</v>
      </c>
      <c r="C35" s="107" t="s">
        <v>243</v>
      </c>
      <c r="D35" s="87" t="s">
        <v>244</v>
      </c>
      <c r="E35" s="87" t="s">
        <v>121</v>
      </c>
      <c r="F35" s="87" t="s">
        <v>120</v>
      </c>
      <c r="G35" s="87" t="s">
        <v>241</v>
      </c>
      <c r="H35" s="87" t="s">
        <v>242</v>
      </c>
      <c r="I35" s="88">
        <v>191400</v>
      </c>
      <c r="J35" s="88">
        <v>191400</v>
      </c>
      <c r="K35" s="50"/>
      <c r="L35" s="50"/>
      <c r="M35" s="88">
        <v>191400</v>
      </c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</row>
    <row r="36" spans="1:24" ht="20.25" customHeight="1">
      <c r="A36" s="86" t="s">
        <v>195</v>
      </c>
      <c r="B36" s="77" t="s">
        <v>69</v>
      </c>
      <c r="C36" s="107" t="s">
        <v>243</v>
      </c>
      <c r="D36" s="87" t="s">
        <v>244</v>
      </c>
      <c r="E36" s="87" t="s">
        <v>121</v>
      </c>
      <c r="F36" s="87" t="s">
        <v>120</v>
      </c>
      <c r="G36" s="87" t="s">
        <v>241</v>
      </c>
      <c r="H36" s="87" t="s">
        <v>242</v>
      </c>
      <c r="I36" s="88">
        <v>99792</v>
      </c>
      <c r="J36" s="88">
        <v>99792</v>
      </c>
      <c r="K36" s="50"/>
      <c r="L36" s="50"/>
      <c r="M36" s="88">
        <v>99792</v>
      </c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</row>
    <row r="37" spans="1:24" ht="17.25" customHeight="1">
      <c r="A37" s="169" t="s">
        <v>128</v>
      </c>
      <c r="B37" s="170"/>
      <c r="C37" s="171"/>
      <c r="D37" s="171"/>
      <c r="E37" s="171"/>
      <c r="F37" s="171"/>
      <c r="G37" s="171"/>
      <c r="H37" s="172"/>
      <c r="I37" s="50">
        <f>SUM(I10:I36)</f>
        <v>2408875.48</v>
      </c>
      <c r="J37" s="50">
        <f>SUM(J10:J36)</f>
        <v>2408875.48</v>
      </c>
      <c r="K37" s="50">
        <f>SUM(K10:K36)</f>
        <v>0</v>
      </c>
      <c r="L37" s="50">
        <f>SUM(L10:L36)</f>
        <v>0</v>
      </c>
      <c r="M37" s="50">
        <f>SUM(M10:M36)</f>
        <v>2408875.48</v>
      </c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</row>
  </sheetData>
  <mergeCells count="31">
    <mergeCell ref="A3:X3"/>
    <mergeCell ref="A4:H4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X7:X8"/>
    <mergeCell ref="S7:S8"/>
    <mergeCell ref="T7:T8"/>
    <mergeCell ref="U7:U8"/>
    <mergeCell ref="V7:V8"/>
    <mergeCell ref="W7:W8"/>
  </mergeCells>
  <phoneticPr fontId="22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  <pageSetUpPr fitToPage="1"/>
  </sheetPr>
  <dimension ref="A1:W15"/>
  <sheetViews>
    <sheetView showZeros="0" topLeftCell="D1" workbookViewId="0">
      <pane ySplit="1" topLeftCell="A2" activePane="bottomLeft" state="frozen"/>
      <selection pane="bottomLeft" activeCell="K15" sqref="K15"/>
    </sheetView>
  </sheetViews>
  <sheetFormatPr defaultColWidth="9.125" defaultRowHeight="14.25" customHeight="1"/>
  <cols>
    <col min="1" max="1" width="16.375" customWidth="1"/>
    <col min="2" max="2" width="23.5" customWidth="1"/>
    <col min="3" max="3" width="32.875" customWidth="1"/>
    <col min="4" max="4" width="27.2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.5" customHeight="1">
      <c r="B2" s="76"/>
      <c r="E2" s="3"/>
      <c r="F2" s="3"/>
      <c r="G2" s="3"/>
      <c r="H2" s="3"/>
      <c r="U2" s="76"/>
      <c r="W2" s="80" t="s">
        <v>249</v>
      </c>
    </row>
    <row r="3" spans="1:23" ht="46.5" customHeight="1">
      <c r="A3" s="179" t="str">
        <f>"2025"&amp;"年部门项目支出预算表"</f>
        <v>2025年部门项目支出预算表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</row>
    <row r="4" spans="1:23" ht="13.5" customHeight="1">
      <c r="A4" s="180" t="str">
        <f>"单位名称："&amp;"昆明市五华区西郊垃圾卫生填埋场"</f>
        <v>单位名称：昆明市五华区西郊垃圾卫生填埋场</v>
      </c>
      <c r="B4" s="181"/>
      <c r="C4" s="181"/>
      <c r="D4" s="181"/>
      <c r="E4" s="181"/>
      <c r="F4" s="181"/>
      <c r="G4" s="181"/>
      <c r="H4" s="181"/>
      <c r="I4" s="6"/>
      <c r="J4" s="6"/>
      <c r="K4" s="6"/>
      <c r="L4" s="6"/>
      <c r="M4" s="6"/>
      <c r="N4" s="6"/>
      <c r="O4" s="6"/>
      <c r="P4" s="6"/>
      <c r="Q4" s="6"/>
      <c r="U4" s="76"/>
      <c r="W4" s="67" t="s">
        <v>1</v>
      </c>
    </row>
    <row r="5" spans="1:23" ht="21.75" customHeight="1">
      <c r="A5" s="167" t="s">
        <v>250</v>
      </c>
      <c r="B5" s="190" t="s">
        <v>179</v>
      </c>
      <c r="C5" s="167" t="s">
        <v>180</v>
      </c>
      <c r="D5" s="167" t="s">
        <v>251</v>
      </c>
      <c r="E5" s="190" t="s">
        <v>181</v>
      </c>
      <c r="F5" s="190" t="s">
        <v>182</v>
      </c>
      <c r="G5" s="190" t="s">
        <v>252</v>
      </c>
      <c r="H5" s="190" t="s">
        <v>253</v>
      </c>
      <c r="I5" s="196" t="s">
        <v>55</v>
      </c>
      <c r="J5" s="186" t="s">
        <v>254</v>
      </c>
      <c r="K5" s="149"/>
      <c r="L5" s="149"/>
      <c r="M5" s="150"/>
      <c r="N5" s="186" t="s">
        <v>187</v>
      </c>
      <c r="O5" s="149"/>
      <c r="P5" s="150"/>
      <c r="Q5" s="190" t="s">
        <v>61</v>
      </c>
      <c r="R5" s="186" t="s">
        <v>62</v>
      </c>
      <c r="S5" s="149"/>
      <c r="T5" s="149"/>
      <c r="U5" s="149"/>
      <c r="V5" s="149"/>
      <c r="W5" s="150"/>
    </row>
    <row r="6" spans="1:23" ht="21.75" customHeight="1">
      <c r="A6" s="173"/>
      <c r="B6" s="174"/>
      <c r="C6" s="173"/>
      <c r="D6" s="173"/>
      <c r="E6" s="195"/>
      <c r="F6" s="195"/>
      <c r="G6" s="195"/>
      <c r="H6" s="195"/>
      <c r="I6" s="174"/>
      <c r="J6" s="192" t="s">
        <v>58</v>
      </c>
      <c r="K6" s="155"/>
      <c r="L6" s="190" t="s">
        <v>59</v>
      </c>
      <c r="M6" s="190" t="s">
        <v>60</v>
      </c>
      <c r="N6" s="190" t="s">
        <v>58</v>
      </c>
      <c r="O6" s="190" t="s">
        <v>59</v>
      </c>
      <c r="P6" s="190" t="s">
        <v>60</v>
      </c>
      <c r="Q6" s="195"/>
      <c r="R6" s="190" t="s">
        <v>57</v>
      </c>
      <c r="S6" s="190" t="s">
        <v>64</v>
      </c>
      <c r="T6" s="190" t="s">
        <v>193</v>
      </c>
      <c r="U6" s="190" t="s">
        <v>66</v>
      </c>
      <c r="V6" s="190" t="s">
        <v>67</v>
      </c>
      <c r="W6" s="190" t="s">
        <v>68</v>
      </c>
    </row>
    <row r="7" spans="1:23" ht="21" customHeight="1">
      <c r="A7" s="174"/>
      <c r="B7" s="174"/>
      <c r="C7" s="174"/>
      <c r="D7" s="174"/>
      <c r="E7" s="174"/>
      <c r="F7" s="174"/>
      <c r="G7" s="174"/>
      <c r="H7" s="174"/>
      <c r="I7" s="174"/>
      <c r="J7" s="193" t="s">
        <v>57</v>
      </c>
      <c r="K7" s="156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</row>
    <row r="8" spans="1:23" ht="39.75" customHeight="1">
      <c r="A8" s="168"/>
      <c r="B8" s="154"/>
      <c r="C8" s="168"/>
      <c r="D8" s="168"/>
      <c r="E8" s="191"/>
      <c r="F8" s="191"/>
      <c r="G8" s="191"/>
      <c r="H8" s="191"/>
      <c r="I8" s="154"/>
      <c r="J8" s="39" t="s">
        <v>57</v>
      </c>
      <c r="K8" s="39" t="s">
        <v>255</v>
      </c>
      <c r="L8" s="191"/>
      <c r="M8" s="191"/>
      <c r="N8" s="191"/>
      <c r="O8" s="191"/>
      <c r="P8" s="191"/>
      <c r="Q8" s="191"/>
      <c r="R8" s="191"/>
      <c r="S8" s="191"/>
      <c r="T8" s="191"/>
      <c r="U8" s="154"/>
      <c r="V8" s="191"/>
      <c r="W8" s="191"/>
    </row>
    <row r="9" spans="1:23" ht="15" customHeight="1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3">
        <v>18</v>
      </c>
      <c r="S9" s="23">
        <v>19</v>
      </c>
      <c r="T9" s="23">
        <v>20</v>
      </c>
      <c r="U9" s="12">
        <v>21</v>
      </c>
      <c r="V9" s="23">
        <v>22</v>
      </c>
      <c r="W9" s="12">
        <v>23</v>
      </c>
    </row>
    <row r="10" spans="1:23" ht="21.75" customHeight="1">
      <c r="A10" s="77" t="s">
        <v>256</v>
      </c>
      <c r="B10" s="108" t="s">
        <v>257</v>
      </c>
      <c r="C10" s="78" t="s">
        <v>258</v>
      </c>
      <c r="D10" s="41" t="s">
        <v>259</v>
      </c>
      <c r="E10" s="20" t="s">
        <v>121</v>
      </c>
      <c r="F10" s="20" t="s">
        <v>120</v>
      </c>
      <c r="G10" s="20" t="s">
        <v>260</v>
      </c>
      <c r="H10" s="20" t="s">
        <v>261</v>
      </c>
      <c r="I10" s="79">
        <v>49100</v>
      </c>
      <c r="J10" s="79">
        <v>49100</v>
      </c>
      <c r="K10" s="79">
        <v>49100</v>
      </c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23" ht="21.75" customHeight="1">
      <c r="A11" s="77" t="s">
        <v>256</v>
      </c>
      <c r="B11" s="108" t="s">
        <v>262</v>
      </c>
      <c r="C11" s="78" t="s">
        <v>263</v>
      </c>
      <c r="D11" s="41" t="s">
        <v>259</v>
      </c>
      <c r="E11" s="20" t="s">
        <v>121</v>
      </c>
      <c r="F11" s="20" t="s">
        <v>120</v>
      </c>
      <c r="G11" s="20" t="s">
        <v>264</v>
      </c>
      <c r="H11" s="20" t="s">
        <v>265</v>
      </c>
      <c r="I11" s="79">
        <v>185000</v>
      </c>
      <c r="J11" s="79">
        <v>185000</v>
      </c>
      <c r="K11" s="79">
        <v>185000</v>
      </c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  <row r="12" spans="1:23" ht="21.75" customHeight="1">
      <c r="A12" s="77" t="s">
        <v>256</v>
      </c>
      <c r="B12" s="108" t="s">
        <v>266</v>
      </c>
      <c r="C12" s="78" t="s">
        <v>267</v>
      </c>
      <c r="D12" s="41" t="s">
        <v>259</v>
      </c>
      <c r="E12" s="20" t="s">
        <v>121</v>
      </c>
      <c r="F12" s="20" t="s">
        <v>120</v>
      </c>
      <c r="G12" s="20" t="s">
        <v>260</v>
      </c>
      <c r="H12" s="20" t="s">
        <v>261</v>
      </c>
      <c r="I12" s="79">
        <v>665900</v>
      </c>
      <c r="J12" s="79">
        <v>665900</v>
      </c>
      <c r="K12" s="79">
        <v>665900</v>
      </c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  <row r="13" spans="1:23" ht="21.75" customHeight="1">
      <c r="A13" s="20" t="s">
        <v>268</v>
      </c>
      <c r="B13" s="108" t="s">
        <v>269</v>
      </c>
      <c r="C13" s="78" t="s">
        <v>270</v>
      </c>
      <c r="D13" s="41" t="s">
        <v>259</v>
      </c>
      <c r="E13" s="20" t="s">
        <v>121</v>
      </c>
      <c r="F13" s="20" t="s">
        <v>120</v>
      </c>
      <c r="G13" s="20" t="s">
        <v>208</v>
      </c>
      <c r="H13" s="20" t="s">
        <v>209</v>
      </c>
      <c r="I13" s="79">
        <v>13000</v>
      </c>
      <c r="J13" s="79">
        <v>13000</v>
      </c>
      <c r="K13" s="79">
        <v>13000</v>
      </c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spans="1:23" ht="21.75" customHeight="1">
      <c r="A14" s="20" t="s">
        <v>271</v>
      </c>
      <c r="B14" s="108" t="s">
        <v>272</v>
      </c>
      <c r="C14" s="78" t="s">
        <v>273</v>
      </c>
      <c r="D14" s="41" t="s">
        <v>259</v>
      </c>
      <c r="E14" s="20" t="s">
        <v>121</v>
      </c>
      <c r="F14" s="20" t="s">
        <v>120</v>
      </c>
      <c r="G14" s="20" t="s">
        <v>226</v>
      </c>
      <c r="H14" s="20" t="s">
        <v>227</v>
      </c>
      <c r="I14" s="79">
        <v>69696</v>
      </c>
      <c r="J14" s="79">
        <v>69696</v>
      </c>
      <c r="K14" s="79">
        <v>69696</v>
      </c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</row>
    <row r="15" spans="1:23" ht="18.75" customHeight="1">
      <c r="A15" s="169" t="s">
        <v>128</v>
      </c>
      <c r="B15" s="170"/>
      <c r="C15" s="170"/>
      <c r="D15" s="170"/>
      <c r="E15" s="170"/>
      <c r="F15" s="170"/>
      <c r="G15" s="170"/>
      <c r="H15" s="194"/>
      <c r="I15" s="50">
        <f>SUM(I10:I14)</f>
        <v>982696</v>
      </c>
      <c r="J15" s="50">
        <f>SUM(J10:J14)</f>
        <v>982696</v>
      </c>
      <c r="K15" s="50">
        <f>SUM(K10:K14)</f>
        <v>982696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</row>
  </sheetData>
  <mergeCells count="28"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  <mergeCell ref="A15:H15"/>
    <mergeCell ref="A5:A8"/>
    <mergeCell ref="B5:B8"/>
    <mergeCell ref="C5:C8"/>
    <mergeCell ref="D5:D8"/>
    <mergeCell ref="E5:E8"/>
    <mergeCell ref="F5:F8"/>
    <mergeCell ref="G5:G8"/>
    <mergeCell ref="H5:H8"/>
  </mergeCells>
  <phoneticPr fontId="22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  <pageSetUpPr fitToPage="1"/>
  </sheetPr>
  <dimension ref="A1:J36"/>
  <sheetViews>
    <sheetView showZeros="0" workbookViewId="0">
      <pane ySplit="1" topLeftCell="A16" activePane="bottomLeft" state="frozen"/>
      <selection pane="bottomLeft" activeCell="G23" sqref="G23"/>
    </sheetView>
  </sheetViews>
  <sheetFormatPr defaultColWidth="9.125" defaultRowHeight="13.5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34.875" customWidth="1"/>
  </cols>
  <sheetData>
    <row r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>
      <c r="J2" s="4" t="s">
        <v>274</v>
      </c>
    </row>
    <row r="3" spans="1:10" ht="28.5">
      <c r="A3" s="197" t="str">
        <f>"2025"&amp;"年部门项目支出绩效目标表"</f>
        <v>2025年部门项目支出绩效目标表</v>
      </c>
      <c r="B3" s="179"/>
      <c r="C3" s="179"/>
      <c r="D3" s="179"/>
      <c r="E3" s="179"/>
      <c r="F3" s="177"/>
      <c r="G3" s="179"/>
      <c r="H3" s="177"/>
      <c r="I3" s="177"/>
      <c r="J3" s="179"/>
    </row>
    <row r="4" spans="1:10">
      <c r="A4" s="180" t="str">
        <f>"单位名称："&amp;"昆明市五华区西郊垃圾卫生填埋场"</f>
        <v>单位名称：昆明市五华区西郊垃圾卫生填埋场</v>
      </c>
      <c r="B4" s="110"/>
      <c r="C4" s="110"/>
      <c r="D4" s="110"/>
      <c r="E4" s="110"/>
      <c r="F4" s="110"/>
      <c r="G4" s="110"/>
      <c r="H4" s="110"/>
    </row>
    <row r="5" spans="1:10">
      <c r="A5" s="39" t="s">
        <v>180</v>
      </c>
      <c r="B5" s="39" t="s">
        <v>275</v>
      </c>
      <c r="C5" s="39" t="s">
        <v>276</v>
      </c>
      <c r="D5" s="39" t="s">
        <v>277</v>
      </c>
      <c r="E5" s="39" t="s">
        <v>278</v>
      </c>
      <c r="F5" s="40" t="s">
        <v>279</v>
      </c>
      <c r="G5" s="39" t="s">
        <v>280</v>
      </c>
      <c r="H5" s="40" t="s">
        <v>281</v>
      </c>
      <c r="I5" s="40" t="s">
        <v>282</v>
      </c>
      <c r="J5" s="39" t="s">
        <v>283</v>
      </c>
    </row>
    <row r="6" spans="1:10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23">
        <v>6</v>
      </c>
      <c r="G6" s="73">
        <v>7</v>
      </c>
      <c r="H6" s="23">
        <v>8</v>
      </c>
      <c r="I6" s="23">
        <v>9</v>
      </c>
      <c r="J6" s="73">
        <v>10</v>
      </c>
    </row>
    <row r="7" spans="1:10" ht="33.75">
      <c r="A7" s="198" t="s">
        <v>267</v>
      </c>
      <c r="B7" s="198" t="s">
        <v>284</v>
      </c>
      <c r="C7" s="41" t="s">
        <v>285</v>
      </c>
      <c r="D7" s="41" t="s">
        <v>286</v>
      </c>
      <c r="E7" s="41" t="s">
        <v>287</v>
      </c>
      <c r="F7" s="41" t="s">
        <v>288</v>
      </c>
      <c r="G7" s="41" t="s">
        <v>85</v>
      </c>
      <c r="H7" s="41" t="s">
        <v>289</v>
      </c>
      <c r="I7" s="41" t="s">
        <v>290</v>
      </c>
      <c r="J7" s="41" t="s">
        <v>291</v>
      </c>
    </row>
    <row r="8" spans="1:10">
      <c r="A8" s="199"/>
      <c r="B8" s="199"/>
      <c r="C8" s="41" t="s">
        <v>285</v>
      </c>
      <c r="D8" s="41" t="s">
        <v>286</v>
      </c>
      <c r="E8" s="41" t="s">
        <v>292</v>
      </c>
      <c r="F8" s="41" t="s">
        <v>288</v>
      </c>
      <c r="G8" s="41" t="s">
        <v>293</v>
      </c>
      <c r="H8" s="41" t="s">
        <v>294</v>
      </c>
      <c r="I8" s="41" t="s">
        <v>290</v>
      </c>
      <c r="J8" s="41" t="s">
        <v>295</v>
      </c>
    </row>
    <row r="9" spans="1:10">
      <c r="A9" s="199"/>
      <c r="B9" s="199"/>
      <c r="C9" s="41" t="s">
        <v>285</v>
      </c>
      <c r="D9" s="41" t="s">
        <v>296</v>
      </c>
      <c r="E9" s="41" t="s">
        <v>297</v>
      </c>
      <c r="F9" s="41" t="s">
        <v>298</v>
      </c>
      <c r="G9" s="41" t="s">
        <v>299</v>
      </c>
      <c r="H9" s="41" t="s">
        <v>300</v>
      </c>
      <c r="I9" s="41" t="s">
        <v>301</v>
      </c>
      <c r="J9" s="41" t="s">
        <v>302</v>
      </c>
    </row>
    <row r="10" spans="1:10">
      <c r="A10" s="199"/>
      <c r="B10" s="199"/>
      <c r="C10" s="41" t="s">
        <v>285</v>
      </c>
      <c r="D10" s="41" t="s">
        <v>296</v>
      </c>
      <c r="E10" s="41" t="s">
        <v>303</v>
      </c>
      <c r="F10" s="41" t="s">
        <v>298</v>
      </c>
      <c r="G10" s="41" t="s">
        <v>304</v>
      </c>
      <c r="H10" s="41" t="s">
        <v>305</v>
      </c>
      <c r="I10" s="41" t="s">
        <v>301</v>
      </c>
      <c r="J10" s="41" t="s">
        <v>306</v>
      </c>
    </row>
    <row r="11" spans="1:10" ht="22.5">
      <c r="A11" s="199"/>
      <c r="B11" s="199"/>
      <c r="C11" s="41" t="s">
        <v>285</v>
      </c>
      <c r="D11" s="41" t="s">
        <v>307</v>
      </c>
      <c r="E11" s="41" t="s">
        <v>308</v>
      </c>
      <c r="F11" s="41" t="s">
        <v>298</v>
      </c>
      <c r="G11" s="41" t="s">
        <v>309</v>
      </c>
      <c r="H11" s="41" t="s">
        <v>305</v>
      </c>
      <c r="I11" s="41" t="s">
        <v>301</v>
      </c>
      <c r="J11" s="41" t="s">
        <v>310</v>
      </c>
    </row>
    <row r="12" spans="1:10" ht="101.25">
      <c r="A12" s="199"/>
      <c r="B12" s="199"/>
      <c r="C12" s="41" t="s">
        <v>285</v>
      </c>
      <c r="D12" s="41" t="s">
        <v>307</v>
      </c>
      <c r="E12" s="41" t="s">
        <v>311</v>
      </c>
      <c r="F12" s="41" t="s">
        <v>298</v>
      </c>
      <c r="G12" s="41" t="s">
        <v>309</v>
      </c>
      <c r="H12" s="41" t="s">
        <v>305</v>
      </c>
      <c r="I12" s="41" t="s">
        <v>301</v>
      </c>
      <c r="J12" s="41" t="s">
        <v>312</v>
      </c>
    </row>
    <row r="13" spans="1:10">
      <c r="A13" s="199"/>
      <c r="B13" s="199"/>
      <c r="C13" s="41" t="s">
        <v>285</v>
      </c>
      <c r="D13" s="41" t="s">
        <v>307</v>
      </c>
      <c r="E13" s="41" t="s">
        <v>313</v>
      </c>
      <c r="F13" s="41" t="s">
        <v>288</v>
      </c>
      <c r="G13" s="41" t="s">
        <v>91</v>
      </c>
      <c r="H13" s="41" t="s">
        <v>314</v>
      </c>
      <c r="I13" s="41" t="s">
        <v>290</v>
      </c>
      <c r="J13" s="41" t="s">
        <v>315</v>
      </c>
    </row>
    <row r="14" spans="1:10">
      <c r="A14" s="199"/>
      <c r="B14" s="199"/>
      <c r="C14" s="41" t="s">
        <v>285</v>
      </c>
      <c r="D14" s="41" t="s">
        <v>316</v>
      </c>
      <c r="E14" s="41" t="s">
        <v>317</v>
      </c>
      <c r="F14" s="41" t="s">
        <v>318</v>
      </c>
      <c r="G14" s="41" t="s">
        <v>319</v>
      </c>
      <c r="H14" s="41" t="s">
        <v>320</v>
      </c>
      <c r="I14" s="41" t="s">
        <v>290</v>
      </c>
      <c r="J14" s="41" t="s">
        <v>321</v>
      </c>
    </row>
    <row r="15" spans="1:10">
      <c r="A15" s="199"/>
      <c r="B15" s="199"/>
      <c r="C15" s="41" t="s">
        <v>322</v>
      </c>
      <c r="D15" s="41" t="s">
        <v>323</v>
      </c>
      <c r="E15" s="41" t="s">
        <v>324</v>
      </c>
      <c r="F15" s="41" t="s">
        <v>298</v>
      </c>
      <c r="G15" s="41" t="s">
        <v>299</v>
      </c>
      <c r="H15" s="41" t="s">
        <v>305</v>
      </c>
      <c r="I15" s="41" t="s">
        <v>301</v>
      </c>
      <c r="J15" s="41" t="s">
        <v>325</v>
      </c>
    </row>
    <row r="16" spans="1:10">
      <c r="A16" s="199"/>
      <c r="B16" s="199"/>
      <c r="C16" s="41" t="s">
        <v>322</v>
      </c>
      <c r="D16" s="41" t="s">
        <v>326</v>
      </c>
      <c r="E16" s="41" t="s">
        <v>327</v>
      </c>
      <c r="F16" s="41" t="s">
        <v>298</v>
      </c>
      <c r="G16" s="41" t="s">
        <v>328</v>
      </c>
      <c r="H16" s="41" t="s">
        <v>305</v>
      </c>
      <c r="I16" s="41" t="s">
        <v>301</v>
      </c>
      <c r="J16" s="41" t="s">
        <v>329</v>
      </c>
    </row>
    <row r="17" spans="1:10" ht="22.5">
      <c r="A17" s="199"/>
      <c r="B17" s="199"/>
      <c r="C17" s="41" t="s">
        <v>322</v>
      </c>
      <c r="D17" s="41" t="s">
        <v>330</v>
      </c>
      <c r="E17" s="41" t="s">
        <v>331</v>
      </c>
      <c r="F17" s="41" t="s">
        <v>318</v>
      </c>
      <c r="G17" s="41" t="s">
        <v>91</v>
      </c>
      <c r="H17" s="41" t="s">
        <v>332</v>
      </c>
      <c r="I17" s="41" t="s">
        <v>290</v>
      </c>
      <c r="J17" s="41" t="s">
        <v>333</v>
      </c>
    </row>
    <row r="18" spans="1:10">
      <c r="A18" s="200"/>
      <c r="B18" s="200"/>
      <c r="C18" s="41" t="s">
        <v>334</v>
      </c>
      <c r="D18" s="41" t="s">
        <v>335</v>
      </c>
      <c r="E18" s="41" t="s">
        <v>336</v>
      </c>
      <c r="F18" s="41" t="s">
        <v>288</v>
      </c>
      <c r="G18" s="41" t="s">
        <v>337</v>
      </c>
      <c r="H18" s="41" t="s">
        <v>338</v>
      </c>
      <c r="I18" s="41" t="s">
        <v>290</v>
      </c>
      <c r="J18" s="41" t="s">
        <v>339</v>
      </c>
    </row>
    <row r="19" spans="1:10" ht="14.25">
      <c r="A19" s="198" t="s">
        <v>263</v>
      </c>
      <c r="B19" s="198" t="s">
        <v>340</v>
      </c>
      <c r="C19" s="41" t="s">
        <v>285</v>
      </c>
      <c r="D19" s="41" t="s">
        <v>286</v>
      </c>
      <c r="E19" s="41" t="s">
        <v>341</v>
      </c>
      <c r="F19" s="41" t="s">
        <v>288</v>
      </c>
      <c r="G19" s="74">
        <v>1</v>
      </c>
      <c r="H19" s="41" t="s">
        <v>332</v>
      </c>
      <c r="I19" s="41" t="s">
        <v>290</v>
      </c>
      <c r="J19" s="41" t="s">
        <v>342</v>
      </c>
    </row>
    <row r="20" spans="1:10">
      <c r="A20" s="199"/>
      <c r="B20" s="199"/>
      <c r="C20" s="41" t="s">
        <v>285</v>
      </c>
      <c r="D20" s="41" t="s">
        <v>286</v>
      </c>
      <c r="E20" s="41" t="s">
        <v>343</v>
      </c>
      <c r="F20" s="41" t="s">
        <v>288</v>
      </c>
      <c r="G20" s="41" t="s">
        <v>93</v>
      </c>
      <c r="H20" s="41" t="s">
        <v>289</v>
      </c>
      <c r="I20" s="41" t="s">
        <v>290</v>
      </c>
      <c r="J20" s="41" t="s">
        <v>344</v>
      </c>
    </row>
    <row r="21" spans="1:10">
      <c r="A21" s="199"/>
      <c r="B21" s="199"/>
      <c r="C21" s="41" t="s">
        <v>285</v>
      </c>
      <c r="D21" s="41" t="s">
        <v>296</v>
      </c>
      <c r="E21" s="41" t="s">
        <v>345</v>
      </c>
      <c r="F21" s="41" t="s">
        <v>298</v>
      </c>
      <c r="G21" s="41" t="s">
        <v>346</v>
      </c>
      <c r="H21" s="41" t="s">
        <v>338</v>
      </c>
      <c r="I21" s="41" t="s">
        <v>290</v>
      </c>
      <c r="J21" s="41" t="s">
        <v>347</v>
      </c>
    </row>
    <row r="22" spans="1:10">
      <c r="A22" s="199"/>
      <c r="B22" s="199"/>
      <c r="C22" s="41" t="s">
        <v>285</v>
      </c>
      <c r="D22" s="41" t="s">
        <v>296</v>
      </c>
      <c r="E22" s="41" t="s">
        <v>348</v>
      </c>
      <c r="F22" s="41" t="s">
        <v>298</v>
      </c>
      <c r="G22" s="41" t="s">
        <v>346</v>
      </c>
      <c r="H22" s="41" t="s">
        <v>338</v>
      </c>
      <c r="I22" s="41" t="s">
        <v>290</v>
      </c>
      <c r="J22" s="41" t="s">
        <v>349</v>
      </c>
    </row>
    <row r="23" spans="1:10">
      <c r="A23" s="199"/>
      <c r="B23" s="199"/>
      <c r="C23" s="41" t="s">
        <v>285</v>
      </c>
      <c r="D23" s="41" t="s">
        <v>307</v>
      </c>
      <c r="E23" s="41" t="s">
        <v>350</v>
      </c>
      <c r="F23" s="41" t="s">
        <v>298</v>
      </c>
      <c r="G23" s="41" t="s">
        <v>309</v>
      </c>
      <c r="H23" s="41" t="s">
        <v>300</v>
      </c>
      <c r="I23" s="41" t="s">
        <v>301</v>
      </c>
      <c r="J23" s="41" t="s">
        <v>351</v>
      </c>
    </row>
    <row r="24" spans="1:10">
      <c r="A24" s="199"/>
      <c r="B24" s="199"/>
      <c r="C24" s="41" t="s">
        <v>285</v>
      </c>
      <c r="D24" s="41" t="s">
        <v>307</v>
      </c>
      <c r="E24" s="41" t="s">
        <v>352</v>
      </c>
      <c r="F24" s="41" t="s">
        <v>298</v>
      </c>
      <c r="G24" s="41" t="s">
        <v>309</v>
      </c>
      <c r="H24" s="41" t="s">
        <v>300</v>
      </c>
      <c r="I24" s="41" t="s">
        <v>301</v>
      </c>
      <c r="J24" s="41" t="s">
        <v>353</v>
      </c>
    </row>
    <row r="25" spans="1:10">
      <c r="A25" s="199"/>
      <c r="B25" s="199"/>
      <c r="C25" s="41" t="s">
        <v>285</v>
      </c>
      <c r="D25" s="41" t="s">
        <v>316</v>
      </c>
      <c r="E25" s="41" t="s">
        <v>317</v>
      </c>
      <c r="F25" s="41" t="s">
        <v>318</v>
      </c>
      <c r="G25" s="41" t="s">
        <v>354</v>
      </c>
      <c r="H25" s="41" t="s">
        <v>320</v>
      </c>
      <c r="I25" s="41" t="s">
        <v>290</v>
      </c>
      <c r="J25" s="41" t="s">
        <v>321</v>
      </c>
    </row>
    <row r="26" spans="1:10">
      <c r="A26" s="199"/>
      <c r="B26" s="199"/>
      <c r="C26" s="41" t="s">
        <v>322</v>
      </c>
      <c r="D26" s="41" t="s">
        <v>323</v>
      </c>
      <c r="E26" s="41" t="s">
        <v>355</v>
      </c>
      <c r="F26" s="41" t="s">
        <v>298</v>
      </c>
      <c r="G26" s="41" t="s">
        <v>328</v>
      </c>
      <c r="H26" s="41" t="s">
        <v>300</v>
      </c>
      <c r="I26" s="41" t="s">
        <v>301</v>
      </c>
      <c r="J26" s="41" t="s">
        <v>356</v>
      </c>
    </row>
    <row r="27" spans="1:10">
      <c r="A27" s="199"/>
      <c r="B27" s="199"/>
      <c r="C27" s="41" t="s">
        <v>322</v>
      </c>
      <c r="D27" s="41" t="s">
        <v>330</v>
      </c>
      <c r="E27" s="41" t="s">
        <v>357</v>
      </c>
      <c r="F27" s="41" t="s">
        <v>298</v>
      </c>
      <c r="G27" s="41" t="s">
        <v>328</v>
      </c>
      <c r="H27" s="41" t="s">
        <v>305</v>
      </c>
      <c r="I27" s="41" t="s">
        <v>301</v>
      </c>
      <c r="J27" s="41" t="s">
        <v>358</v>
      </c>
    </row>
    <row r="28" spans="1:10">
      <c r="A28" s="200"/>
      <c r="B28" s="200"/>
      <c r="C28" s="41" t="s">
        <v>334</v>
      </c>
      <c r="D28" s="41" t="s">
        <v>335</v>
      </c>
      <c r="E28" s="41" t="s">
        <v>336</v>
      </c>
      <c r="F28" s="41" t="s">
        <v>288</v>
      </c>
      <c r="G28" s="41" t="s">
        <v>359</v>
      </c>
      <c r="H28" s="41" t="s">
        <v>338</v>
      </c>
      <c r="I28" s="41" t="s">
        <v>290</v>
      </c>
      <c r="J28" s="41" t="s">
        <v>339</v>
      </c>
    </row>
    <row r="29" spans="1:10" ht="14.25">
      <c r="A29" s="198" t="s">
        <v>258</v>
      </c>
      <c r="B29" s="198" t="s">
        <v>360</v>
      </c>
      <c r="C29" s="41" t="s">
        <v>285</v>
      </c>
      <c r="D29" s="41" t="s">
        <v>286</v>
      </c>
      <c r="E29" s="75" t="s">
        <v>361</v>
      </c>
      <c r="F29" s="74" t="s">
        <v>298</v>
      </c>
      <c r="G29" s="74" t="s">
        <v>84</v>
      </c>
      <c r="H29" s="74" t="s">
        <v>362</v>
      </c>
      <c r="I29" s="74" t="s">
        <v>290</v>
      </c>
      <c r="J29" s="74" t="s">
        <v>363</v>
      </c>
    </row>
    <row r="30" spans="1:10" ht="22.5">
      <c r="A30" s="199"/>
      <c r="B30" s="199"/>
      <c r="C30" s="41" t="s">
        <v>285</v>
      </c>
      <c r="D30" s="41" t="s">
        <v>286</v>
      </c>
      <c r="E30" s="41" t="s">
        <v>364</v>
      </c>
      <c r="F30" s="41" t="s">
        <v>298</v>
      </c>
      <c r="G30" s="74">
        <v>1</v>
      </c>
      <c r="H30" s="41" t="s">
        <v>365</v>
      </c>
      <c r="I30" s="41" t="s">
        <v>290</v>
      </c>
      <c r="J30" s="41" t="s">
        <v>366</v>
      </c>
    </row>
    <row r="31" spans="1:10">
      <c r="A31" s="199"/>
      <c r="B31" s="199"/>
      <c r="C31" s="41" t="s">
        <v>285</v>
      </c>
      <c r="D31" s="41" t="s">
        <v>286</v>
      </c>
      <c r="E31" s="41" t="s">
        <v>367</v>
      </c>
      <c r="F31" s="41" t="s">
        <v>298</v>
      </c>
      <c r="G31" s="41" t="s">
        <v>346</v>
      </c>
      <c r="H31" s="41" t="s">
        <v>338</v>
      </c>
      <c r="I31" s="41" t="s">
        <v>290</v>
      </c>
      <c r="J31" s="41" t="s">
        <v>368</v>
      </c>
    </row>
    <row r="32" spans="1:10">
      <c r="A32" s="199"/>
      <c r="B32" s="199"/>
      <c r="C32" s="41" t="s">
        <v>285</v>
      </c>
      <c r="D32" s="41" t="s">
        <v>296</v>
      </c>
      <c r="E32" s="41" t="s">
        <v>297</v>
      </c>
      <c r="F32" s="41" t="s">
        <v>298</v>
      </c>
      <c r="G32" s="41" t="s">
        <v>299</v>
      </c>
      <c r="H32" s="41" t="s">
        <v>300</v>
      </c>
      <c r="I32" s="41" t="s">
        <v>301</v>
      </c>
      <c r="J32" s="41" t="s">
        <v>369</v>
      </c>
    </row>
    <row r="33" spans="1:10">
      <c r="A33" s="199"/>
      <c r="B33" s="199"/>
      <c r="C33" s="41" t="s">
        <v>285</v>
      </c>
      <c r="D33" s="41" t="s">
        <v>316</v>
      </c>
      <c r="E33" s="41" t="s">
        <v>317</v>
      </c>
      <c r="F33" s="41" t="s">
        <v>318</v>
      </c>
      <c r="G33" s="41" t="s">
        <v>370</v>
      </c>
      <c r="H33" s="41" t="s">
        <v>320</v>
      </c>
      <c r="I33" s="41" t="s">
        <v>290</v>
      </c>
      <c r="J33" s="41" t="s">
        <v>321</v>
      </c>
    </row>
    <row r="34" spans="1:10" ht="22.5">
      <c r="A34" s="199"/>
      <c r="B34" s="199"/>
      <c r="C34" s="41" t="s">
        <v>322</v>
      </c>
      <c r="D34" s="41" t="s">
        <v>323</v>
      </c>
      <c r="E34" s="41" t="s">
        <v>371</v>
      </c>
      <c r="F34" s="41" t="s">
        <v>298</v>
      </c>
      <c r="G34" s="41" t="s">
        <v>372</v>
      </c>
      <c r="H34" s="41" t="s">
        <v>305</v>
      </c>
      <c r="I34" s="41" t="s">
        <v>301</v>
      </c>
      <c r="J34" s="41" t="s">
        <v>373</v>
      </c>
    </row>
    <row r="35" spans="1:10">
      <c r="A35" s="199"/>
      <c r="B35" s="199"/>
      <c r="C35" s="41" t="s">
        <v>322</v>
      </c>
      <c r="D35" s="41" t="s">
        <v>330</v>
      </c>
      <c r="E35" s="41" t="s">
        <v>374</v>
      </c>
      <c r="F35" s="41" t="s">
        <v>288</v>
      </c>
      <c r="G35" s="41" t="s">
        <v>359</v>
      </c>
      <c r="H35" s="41" t="s">
        <v>338</v>
      </c>
      <c r="I35" s="41" t="s">
        <v>290</v>
      </c>
      <c r="J35" s="41" t="s">
        <v>375</v>
      </c>
    </row>
    <row r="36" spans="1:10">
      <c r="A36" s="200"/>
      <c r="B36" s="200"/>
      <c r="C36" s="41" t="s">
        <v>334</v>
      </c>
      <c r="D36" s="41" t="s">
        <v>335</v>
      </c>
      <c r="E36" s="41" t="s">
        <v>376</v>
      </c>
      <c r="F36" s="41" t="s">
        <v>288</v>
      </c>
      <c r="G36" s="41" t="s">
        <v>337</v>
      </c>
      <c r="H36" s="41" t="s">
        <v>338</v>
      </c>
      <c r="I36" s="41" t="s">
        <v>290</v>
      </c>
      <c r="J36" s="41" t="s">
        <v>377</v>
      </c>
    </row>
  </sheetData>
  <mergeCells count="8">
    <mergeCell ref="A3:J3"/>
    <mergeCell ref="A4:H4"/>
    <mergeCell ref="A7:A18"/>
    <mergeCell ref="A19:A28"/>
    <mergeCell ref="A29:A36"/>
    <mergeCell ref="B7:B18"/>
    <mergeCell ref="B19:B28"/>
    <mergeCell ref="B29:B36"/>
  </mergeCells>
  <phoneticPr fontId="22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'区对下转移支付绩效目标表09-2'!Print_Titles</vt:lpstr>
      <vt:lpstr>'区对下转移支付预算表09-1'!Print_Titles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2025-02-06T07:09:00Z</dcterms:created>
  <dcterms:modified xsi:type="dcterms:W3CDTF">2025-03-25T06:34:55Z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05A4776A74674902BD59AF4A78E0B799_13</vt:lpwstr>
  </property>
  <property fmtid="{D5CDD505-2E9C-101B-9397-08002B2CF9AE}" pid="3" name="KSOProductBuildVer">
    <vt:lpwstr>2052-12.1.0.20305</vt:lpwstr>
  </property>
</Properties>
</file>