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0" windowHeight="10600" firstSheet="11" activeTab="13"/>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区对下转移支付预算表09-1" sheetId="13" r:id="rId13"/>
    <sheet name="区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7" hidden="1">'部门项目支出预算表05-1'!$A$9:$W$47</definedName>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'区对下转移支付预算表09-1'!$A:$A,'区对下转移支付预算表09-1'!$1:$1</definedName>
    <definedName name="_xlnm.Print_Titles" localSheetId="13">'区对下转移支付绩效目标表09-2'!$A:$A,'区对下转移支付绩效目标表09-2'!$1:$1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_FilterDatabase" localSheetId="6" hidden="1">部门基本支出预算表04!$A$9:$X$32</definedName>
    <definedName name="_xlnm._FilterDatabase" localSheetId="8" hidden="1">'部门项目支出绩效目标表05-2'!$A$6:$J$331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<sst xmlns="http://schemas.openxmlformats.org/spreadsheetml/2006/main" count="4145" uniqueCount="1016">
  <si>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</si>
  <si>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</si>
  <si>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</si>
  <si>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</si>
  <si>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</si>
  <si>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</si>
  <si>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</si>
  <si>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</si>
  <si>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</si>
  <si>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</si>
  <si>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</si>
  <si>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</si>
  <si>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</si>
  <si>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</si>
  <si>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</si>
  <si>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</si>
  <si>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</si>
  <si>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</si>
  <si>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</si>
  <si>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</si>
  <si>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</si>
  <si>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</si>
  <si>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</si>
  <si>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</si>
  <si>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</si>
  <si>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</si>
  <si>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</si>
  <si>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</si>
  <si>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</si>
  <si>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</si>
  <si>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</si>
  <si>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</si>
  <si>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</si>
  <si>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</si>
  <si>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</si>
  <si>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</si>
  <si>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</si>
  <si>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</si>
  <si>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</si>
  <si>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</si>
  <si>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</si>
  <si>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</si>
  <si>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</si>
  <si>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</si>
  <si>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</si>
  <si>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</si>
  <si>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</si>
  <si>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</si>
  <si>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</si>
  <si>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</si>
  <si>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</si>
  <si>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</si>
  <si>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</si>
  <si>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</si>
  <si>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</si>
  <si>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</si>
  <si>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</si>
  <si>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</si>
  <si>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</si>
  <si>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</si>
  <si>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</si>
  <si>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</si>
  <si>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</si>
  <si>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</si>
  <si>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</si>
  <si>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</si>
  <si>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</si>
  <si>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</si>
  <si>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</si>
  <si>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云南五华产业园区管理委员会</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</si>
  <si>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</si>
  <si>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</si>
  <si>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</si>
  <si>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</si>
  <si>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</si>
  <si>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</si>
  <si>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</si>
  <si>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</si>
  <si>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</si>
  <si>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</si>
  <si>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</si>
  <si>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</si>
  <si>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3</t>
  </si>
  <si>
    <t>4</t>
  </si>
  <si>
    <t>5</t>
  </si>
  <si>
    <t>6</t>
  </si>
  <si>
    <t>7</t>
  </si>
  <si>
    <t>8</t>
  </si>
  <si>
    <t>9</t>
  </si>
  <si>
    <t>10</t>
  </si>
  <si>
    <t>11</t>
  </si>
  <si>
    <t>12</t>
  </si>
  <si>
    <t>13</t>
  </si>
  <si>
    <t>14</t>
  </si>
  <si>
    <t>15</t>
  </si>
  <si>
    <t>科学技术支出</t>
  </si>
  <si>
    <t>科学技术管理事务</t>
  </si>
  <si>
    <t xml:space="preserve">   行政运行</t>
  </si>
  <si>
    <t/>
  </si>
  <si>
    <t xml:space="preserve">   一般行政管理事务</t>
  </si>
  <si>
    <t xml:space="preserve">   其他科学技术支出</t>
  </si>
  <si>
    <t>卫生健康支出</t>
  </si>
  <si>
    <t>行政事业单位医疗</t>
  </si>
  <si>
    <t xml:space="preserve">   行政单位医疗</t>
  </si>
  <si>
    <t>城乡社区支出</t>
  </si>
  <si>
    <t>城乡社区公共设施</t>
  </si>
  <si>
    <t xml:space="preserve">   小城镇基础设施建设</t>
  </si>
  <si>
    <t>资源勘探工业信息等支出</t>
  </si>
  <si>
    <r>
      <rPr>
        <b/>
        <sz val="9"/>
        <rFont val="宋体"/>
        <charset val="134"/>
      </rPr>
      <t xml:space="preserve">   </t>
    </r>
    <r>
      <rPr>
        <sz val="9"/>
        <rFont val="宋体"/>
        <charset val="134"/>
      </rPr>
      <t xml:space="preserve"> 支持中小企业发展和管理支出</t>
    </r>
  </si>
  <si>
    <r>
      <rPr>
        <b/>
        <sz val="9"/>
        <rFont val="宋体"/>
        <charset val="134"/>
      </rPr>
      <t xml:space="preserve">   </t>
    </r>
    <r>
      <rPr>
        <sz val="9"/>
        <rFont val="宋体"/>
        <charset val="134"/>
      </rPr>
      <t xml:space="preserve"> 中小企业发展专项</t>
    </r>
  </si>
  <si>
    <t>住房保障支出</t>
  </si>
  <si>
    <t>住房改革支出</t>
  </si>
  <si>
    <t xml:space="preserve">   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</si>
  <si>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</si>
  <si>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</si>
  <si>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</si>
  <si>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</si>
  <si>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</si>
  <si>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</si>
  <si>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</si>
  <si>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</si>
  <si>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</si>
  <si>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</si>
  <si>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</si>
  <si>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</si>
  <si>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</si>
  <si>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</si>
  <si>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</si>
  <si>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</si>
  <si>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</si>
  <si>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</si>
  <si>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</si>
  <si>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</si>
  <si>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</si>
  <si>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</si>
  <si>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</si>
  <si>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</si>
  <si>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</si>
  <si>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</si>
  <si>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</si>
  <si>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</si>
  <si>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</si>
  <si>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</si>
  <si>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</si>
  <si>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</si>
  <si>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</si>
  <si>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</si>
  <si>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</si>
  <si>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</si>
  <si>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</si>
  <si>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</si>
  <si>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 xml:space="preserve"> 支持中小企业发展和管理支出</t>
  </si>
  <si>
    <t xml:space="preserve">    中小企业发展专项</t>
  </si>
  <si>
    <t>合  计</t>
  </si>
  <si>
    <t>预算03表</t>
  </si>
  <si>
    <t>“三公”经费合计</t>
  </si>
  <si>
    <t>因公出国（境）费</t>
  </si>
  <si>
    <t>公务用车购置及运行费</t>
  </si>
  <si>
    <t>公务接待费</t>
  </si>
  <si>
    <t>公务用车购置费</t>
  </si>
  <si>
    <t>公务用车运行费</t>
  </si>
  <si>
    <t>云南五华产业园区管理委员会无“三公”经费预算支出</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</si>
  <si>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</si>
  <si>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</si>
  <si>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</si>
  <si>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</si>
  <si>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</si>
  <si>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</si>
  <si>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</si>
  <si>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</si>
  <si>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</si>
  <si>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</si>
  <si>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</si>
  <si>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</si>
  <si>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</si>
  <si>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</si>
  <si>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</si>
  <si>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</si>
  <si>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</si>
  <si>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</si>
  <si>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</si>
  <si>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530102251100003984311</t>
  </si>
  <si>
    <t>人员工资支出</t>
  </si>
  <si>
    <t>2200101</t>
  </si>
  <si>
    <t>行政运行</t>
  </si>
  <si>
    <t>30101</t>
  </si>
  <si>
    <t>基本工资</t>
  </si>
  <si>
    <t>30102</t>
  </si>
  <si>
    <t>津贴补贴</t>
  </si>
  <si>
    <t>30103</t>
  </si>
  <si>
    <t>奖金</t>
  </si>
  <si>
    <t>30107</t>
  </si>
  <si>
    <t>绩效工资</t>
  </si>
  <si>
    <t>530102251100003984357</t>
  </si>
  <si>
    <t>离退休人员支出</t>
  </si>
  <si>
    <t>2080501</t>
  </si>
  <si>
    <t>行政单位离退休</t>
  </si>
  <si>
    <t>30305</t>
  </si>
  <si>
    <t>生活补助</t>
  </si>
  <si>
    <t>530102251100003984312</t>
  </si>
  <si>
    <t>住房公积金</t>
  </si>
  <si>
    <t>2210201</t>
  </si>
  <si>
    <t>30113</t>
  </si>
  <si>
    <t>530102251100003984328</t>
  </si>
  <si>
    <t>公务交通补贴</t>
  </si>
  <si>
    <t>30239</t>
  </si>
  <si>
    <t>其他交通费用</t>
  </si>
  <si>
    <t>530102251100003984313</t>
  </si>
  <si>
    <t>工会经费</t>
  </si>
  <si>
    <t>30228</t>
  </si>
  <si>
    <t>530102251100003984334</t>
  </si>
  <si>
    <t>一般公用经费</t>
  </si>
  <si>
    <t>30201</t>
  </si>
  <si>
    <t>办公费</t>
  </si>
  <si>
    <t>水费</t>
  </si>
  <si>
    <t>电费</t>
  </si>
  <si>
    <t>邮电费</t>
  </si>
  <si>
    <t>培训费</t>
  </si>
  <si>
    <t>差旅费</t>
  </si>
  <si>
    <t>离退休及特殊人员福利费</t>
  </si>
  <si>
    <t>30229</t>
  </si>
  <si>
    <t>福利费</t>
  </si>
  <si>
    <t>事业人员工资支出</t>
  </si>
  <si>
    <t>职业年金缴费</t>
  </si>
  <si>
    <t>530102251100003984368</t>
  </si>
  <si>
    <t>社会保障缴费</t>
  </si>
  <si>
    <t>2080505</t>
  </si>
  <si>
    <t>机关事业单位基本养老保险缴费支出</t>
  </si>
  <si>
    <t>30108</t>
  </si>
  <si>
    <t>机关事业单位基本养老保险缴费</t>
  </si>
  <si>
    <t>2101101</t>
  </si>
  <si>
    <t>行政单位医疗</t>
  </si>
  <si>
    <t>30110</t>
  </si>
  <si>
    <t>职工基本医疗保险缴费</t>
  </si>
  <si>
    <t>2101103</t>
  </si>
  <si>
    <t>公务员医疗补助</t>
  </si>
  <si>
    <t>30111</t>
  </si>
  <si>
    <t>公务员医疗补助缴费</t>
  </si>
  <si>
    <t>30112</t>
  </si>
  <si>
    <t>其他社会保障缴费</t>
  </si>
  <si>
    <t>预算05-1表</t>
  </si>
  <si>
    <t>项目分类</t>
  </si>
  <si>
    <t>项目单位</t>
  </si>
  <si>
    <t>经济科目编码</t>
  </si>
  <si>
    <t>经济科目名称</t>
  </si>
  <si>
    <t>本年拨款</t>
  </si>
  <si>
    <t>其中：本次下达</t>
  </si>
  <si>
    <t>31专项业务类</t>
  </si>
  <si>
    <t>530102251100003984310</t>
  </si>
  <si>
    <t>五华产业园区总体规划修编项目经费</t>
  </si>
  <si>
    <t>委托业务费</t>
  </si>
  <si>
    <t>35专项业务类</t>
  </si>
  <si>
    <t>安全生产服务项目经费</t>
  </si>
  <si>
    <t>一般行政管理事务</t>
  </si>
  <si>
    <t>道路交通工程维护项目经费</t>
  </si>
  <si>
    <t>规建局17楼办公区域装修经费</t>
  </si>
  <si>
    <t>园区土地供应二勘项目经费</t>
  </si>
  <si>
    <t>园区土地征转用报批技术服务项目经费</t>
  </si>
  <si>
    <t>大漾田KCWH2020-2、2024-4、2024-5号地块控制性详细规划修改经费</t>
  </si>
  <si>
    <t>五华产业园区总体规划修编环境影响评价经费</t>
  </si>
  <si>
    <t>云南五华产业园区2025年土地集约节约评价经费</t>
  </si>
  <si>
    <t>五华区西翥厂口污水厂尾水人工湿地处理及回用建设工程勘测定界服务合同、西环线南段项目勘测定界服务合同经费</t>
  </si>
  <si>
    <t>五华区西北片区WH-FY2-B4-03-01地块控制性详细规划勘误项目经费</t>
  </si>
  <si>
    <t>云冶铁路以北二勘费用项目经费</t>
  </si>
  <si>
    <t>植保植检站第三方土地评估项目经费</t>
  </si>
  <si>
    <t>与省植保植检站置换用地（厂口）项目经费</t>
  </si>
  <si>
    <t>五华厂口产业园电力保障项目</t>
  </si>
  <si>
    <t>530102251100003984323</t>
  </si>
  <si>
    <t>昆明市五华区都市型工业发展行动方案编制工作经费</t>
  </si>
  <si>
    <t>“园区画像”绘制服务项目经费</t>
  </si>
  <si>
    <t>广告产业园运营主体服务工作经费</t>
  </si>
  <si>
    <t>新媒体演示中心托管经费</t>
  </si>
  <si>
    <t>项目绩效评价经费</t>
  </si>
  <si>
    <t>云南五华产业园区“十四五”产业发展规划中期评估服务项目经费</t>
  </si>
  <si>
    <t>十五五产业发展规划服务项目经费</t>
  </si>
  <si>
    <t>项目策划包装及向上争取项目委托第三方机构提供专项技术服务项目经费</t>
  </si>
  <si>
    <t>各部门政策及资料打印经费</t>
  </si>
  <si>
    <t>园区产业政策兑现项目经费</t>
  </si>
  <si>
    <t>中小企业发展专项</t>
  </si>
  <si>
    <t>费用补贴</t>
  </si>
  <si>
    <t>530102251100003984324</t>
  </si>
  <si>
    <t>云南五华产业园区“十五五”数字经济产业发展规划项目经费</t>
  </si>
  <si>
    <t>32专项业务类</t>
  </si>
  <si>
    <t>区块链大数据共享交换应用平台项目经费</t>
  </si>
  <si>
    <t>33专项业务类</t>
  </si>
  <si>
    <t>数字经济专项业务项目经费</t>
  </si>
  <si>
    <t>数字出海基地项目经费</t>
  </si>
  <si>
    <t>530102251100003984325</t>
  </si>
  <si>
    <t>工业上楼项目经费</t>
  </si>
  <si>
    <t>双创中心委托服务项目经费</t>
  </si>
  <si>
    <t>云南省区块链中心建设运营项目经费</t>
  </si>
  <si>
    <t>其他科学技术支出</t>
  </si>
  <si>
    <t>530102251100003984327</t>
  </si>
  <si>
    <t>党建工作经费</t>
  </si>
  <si>
    <t>党群工作部宣传工作经费</t>
  </si>
  <si>
    <t>政务服务中心工作经费</t>
  </si>
  <si>
    <t>云南五华产业园区招商引资中介服务专项经费</t>
  </si>
  <si>
    <t>云南五华产业园区招商引资工作专项经费</t>
  </si>
  <si>
    <t>预算05-2表</t>
  </si>
  <si>
    <t>项目年度绩效目标</t>
  </si>
  <si>
    <t>一级指标</t>
  </si>
  <si>
    <t>二级指标</t>
  </si>
  <si>
    <t>三级指标</t>
  </si>
  <si>
    <t>指标性质</t>
  </si>
  <si>
    <t>指标值</t>
  </si>
  <si>
    <t>度量单位</t>
  </si>
  <si>
    <t>指标属性</t>
  </si>
  <si>
    <t>指标内容</t>
  </si>
  <si>
    <t>1.坚持目标导向和问题导向相统一，合理统筹工业产业发展突出矛盾和重大问题，明确都市工业发展思路、主要目标、重点产业任务，重要路径措施，编制《五华区都市型工业发展行动方案》，形成时间表、任务书和作战图。
2.为加强都市工业行动方案的科学性、前瞻性、战略性和指导性，围绕细化和落实全区都市工业发展关键阶段提出的战略任务，结合区域规划、国土空间规划和现代化产业体系布局，编制都市工业发展五年规划。
3.在25年3月底前完成方案编制，并报上级部门审批，通过方案编制，为“大抓产业、主攻工业”的决策部署，着力推动制造业向中心区域回归做好引导作用。</t>
  </si>
  <si>
    <t>产出指标</t>
  </si>
  <si>
    <t>数量指标</t>
  </si>
  <si>
    <t>行动方案编制</t>
  </si>
  <si>
    <t>=</t>
  </si>
  <si>
    <t>项</t>
  </si>
  <si>
    <t>定量指标</t>
  </si>
  <si>
    <t>考察编制《五华区都市型工业发展行动方案》完成情况</t>
  </si>
  <si>
    <t>生态修复、地质灾害防治专项经费</t>
  </si>
  <si>
    <t>一、地质灾害防治方面：一是每年2月30日前完成地质灾害隐患点核查工作，形成核查报告，包括西翥街道办事处龙庆社区头村滑坡治理、龙庆二村地质灾害隐患点应急工程勘查设计、9个地质灾害治理项目。二是5月30日前完成年度地质灾害防治方案编制，并提交政府批准。三是6月底以前完成地质防治培训以及地质应急演练，用于提高基层一线监测人及隐患点群众对地质灾害与防治避险知识、速报要求的掌握，组织应急演练提升监测人和群众对防治知识实际运用技能。减少辖区地质灾害发生率，减少地质灾害引起的生态破坏。
二、矿产资源管理及生态修复方面：一是完成不少于在建矿山5%的巡查工作。二是白龙山生态修复方案编制费、白龙山生态修复、麦地冲生态修复、五华区平顶山“五采区”植被修复项目工程验收、五华区石盆寺、老青山"五采区“矿山地质环境恢复治理工程终验等。三是完成矿山开发现状实地测量、开发利用现状动态监测。四是完成第四轮矿产资源规划（2021-2025）编制工作、矿业权人勘查开采信息核查工作。五是完成编制国土空间生态修复规划（2021-2035年）工作；编制辖区内矿山地质环境治理恢复和综合治理规划方案工作。六是编制完成昆明市五华区地质灾害防治十年规划(2021-2030年) 方案。七是完成矿山司法鉴定工作。确保无私挖乱采、越界开采行为，植树造林保障生态可持续发展。
三、综合满意度达90%以上。</t>
  </si>
  <si>
    <t>规划编制</t>
  </si>
  <si>
    <t>考察编制都市工业发展五年规划完成情况</t>
  </si>
  <si>
    <t>质量指标</t>
  </si>
  <si>
    <t>报审通过率</t>
  </si>
  <si>
    <t>100</t>
  </si>
  <si>
    <t>%</t>
  </si>
  <si>
    <t>考察报审通过情况</t>
  </si>
  <si>
    <t>时效指标</t>
  </si>
  <si>
    <t>项目完成时间</t>
  </si>
  <si>
    <t>2025年3月</t>
  </si>
  <si>
    <t>是/否</t>
  </si>
  <si>
    <t>定性指标</t>
  </si>
  <si>
    <t>考察项目完成及时性</t>
  </si>
  <si>
    <t>成本指标</t>
  </si>
  <si>
    <t>经济成本指标</t>
  </si>
  <si>
    <t>&lt;=</t>
  </si>
  <si>
    <t>预算批复数</t>
  </si>
  <si>
    <t>元</t>
  </si>
  <si>
    <t>反映财政下达预算数</t>
  </si>
  <si>
    <t>效益指标</t>
  </si>
  <si>
    <t>社会效益</t>
  </si>
  <si>
    <t>为着力推动制造业向中心区域回归做好引导作用</t>
  </si>
  <si>
    <t>效果良好</t>
  </si>
  <si>
    <t>满意度指标</t>
  </si>
  <si>
    <t>服务对象满意度</t>
  </si>
  <si>
    <t>部门满意度</t>
  </si>
  <si>
    <t>＞=</t>
  </si>
  <si>
    <t>95</t>
  </si>
  <si>
    <t>考察方案使用部门满意度是否达标</t>
  </si>
  <si>
    <t>2025年计划通过对园区库存企业及产业链发展情况进行全面摸底和分析，通过对数字化模型的建立，搭建线上虚拟园区，为产业结构优化，促进招商引资工作，服务园区发展提供支撑。</t>
  </si>
  <si>
    <t>完成“园区画像”报告文本</t>
  </si>
  <si>
    <t>个</t>
  </si>
  <si>
    <t>反映完成“园区画像”报告文本情况。</t>
  </si>
  <si>
    <t>搭建虚拟园区</t>
  </si>
  <si>
    <t>反映搭建虚拟园区数量情况。</t>
  </si>
  <si>
    <t>服务质量达标率</t>
  </si>
  <si>
    <t>反映服务质量达标率情况。</t>
  </si>
  <si>
    <t>园区库存企业摸底排查完成率</t>
  </si>
  <si>
    <t>反映园区库存企业摸底排查完成率。</t>
  </si>
  <si>
    <t>项目完成时效</t>
  </si>
  <si>
    <t>计划要求</t>
  </si>
  <si>
    <t>提升园区对外宣传力度</t>
  </si>
  <si>
    <t>有所促进</t>
  </si>
  <si>
    <t>反映园区对外宣传力度提升情况。</t>
  </si>
  <si>
    <t>经济效益</t>
  </si>
  <si>
    <t>促进招商引资工作便利</t>
  </si>
  <si>
    <t>反映招商引资工作便利促进情况。</t>
  </si>
  <si>
    <t>推动园区产业链发展</t>
  </si>
  <si>
    <t>反映园区产业链发展推动情况。</t>
  </si>
  <si>
    <t>可持续影响</t>
  </si>
  <si>
    <t>推进园区空间合理利用</t>
  </si>
  <si>
    <t>反映园区空间合理利用推进情况。</t>
  </si>
  <si>
    <t>使用对象满意度</t>
  </si>
  <si>
    <t>90</t>
  </si>
  <si>
    <t>反映使用对象满意度。</t>
  </si>
  <si>
    <t>通过向运营服务主体付费方式，完成园区的运营资源、能力、优势及服务特色制定相关的运营指标，确保园区运营管理正常有序开展。通过招标确定合格的运营主体，运营主体对广告产业园区的运营，做好年度广告产业园运营相关工作，配合广告办完成广告产业园区的日常管理和服务，加快招商引资，加速园区企业的聚集，服务好园区入驻企业，提升国家级广告产业园区的品牌影响力。</t>
  </si>
  <si>
    <t>招标确定运营服务主体数量</t>
  </si>
  <si>
    <t>家</t>
  </si>
  <si>
    <t>反映招标确定的运营服务主体数量的情况。</t>
  </si>
  <si>
    <t>运营服务主体考核目标完成情况</t>
  </si>
  <si>
    <t>合同约定</t>
  </si>
  <si>
    <t>反映运营服务主体考核目标的完成情况。</t>
  </si>
  <si>
    <t>运营服务工作完成时限</t>
  </si>
  <si>
    <t>反映运营服务工作完成时限及时情况。</t>
  </si>
  <si>
    <t>预算到位资金</t>
  </si>
  <si>
    <t>反映预算到位资金使用情况。</t>
  </si>
  <si>
    <t>提升广告产业园区的运营服务水平</t>
  </si>
  <si>
    <t>≥</t>
  </si>
  <si>
    <t>有所提升</t>
  </si>
  <si>
    <t>反映提升广告产业园区的运营服务水平。</t>
  </si>
  <si>
    <t>园区企业投诉量</t>
  </si>
  <si>
    <t>≤</t>
  </si>
  <si>
    <t>上年数</t>
  </si>
  <si>
    <t>件</t>
  </si>
  <si>
    <t>反映园区企业投诉量的情况。</t>
  </si>
  <si>
    <t>园区企业满意度</t>
  </si>
  <si>
    <t>&gt;=</t>
  </si>
  <si>
    <t>反映园区企业满意度。</t>
  </si>
  <si>
    <t>1、发挥广告产业园区公共服务平台的作用，以专业化的方式，服务园区入驻企业；2、采用创新的管理模式，委托专业的机构，使用财政资金给予企业使用补贴，把实惠留给园区企业；3、盘活新媒体演示中心，提升出租使用的频率；4、辐射周边社区，提升广告产业园区的品牌影响力。开展公益性培训、论坛、峰会活动免费支持10次，新媒体演示中心出租使用次数较上年有所提升。引入市场化、专业化运营机构，承担新媒体演示中心管理和维护的职能，发挥园区公共服务平台的作用；采用新的管理模式，委托专业的机构，使用财政资金给予企业使用补贴，把实惠留给园区企业；盘活新媒体演示中心，提升出租使用的频率。</t>
  </si>
  <si>
    <t>公益性培训、论坛、峰会活动免费支持场次</t>
  </si>
  <si>
    <t>次</t>
  </si>
  <si>
    <t>反映公益性培训、论坛、峰会活动免费支持场次的情况。</t>
  </si>
  <si>
    <t>新媒体演示中心企业服务数量</t>
  </si>
  <si>
    <t>申请使用企业数</t>
  </si>
  <si>
    <t>反映新媒体演示中心企业服务数量的情况。</t>
  </si>
  <si>
    <t>新媒体演示中心出租使用次数</t>
  </si>
  <si>
    <t>反映新媒体演示中心出租使用次数的情况。</t>
  </si>
  <si>
    <t>新媒体演示中心设施设备完好率</t>
  </si>
  <si>
    <t>反映新媒体演示中心设施设备完好率的情况。</t>
  </si>
  <si>
    <t>项目实施时限</t>
  </si>
  <si>
    <t>年度内</t>
  </si>
  <si>
    <t>反映项目实施时限。</t>
  </si>
  <si>
    <t>提升园区服务水平</t>
  </si>
  <si>
    <t>促进</t>
  </si>
  <si>
    <t>反映项目提升园区服务水平的情况。</t>
  </si>
  <si>
    <t>周边社区活动服务量</t>
  </si>
  <si>
    <t>反映周边社区活动服务量的情况。</t>
  </si>
  <si>
    <t>新媒体演示中心服务对象投诉</t>
  </si>
  <si>
    <t>0</t>
  </si>
  <si>
    <t>起</t>
  </si>
  <si>
    <t>反映新媒体演示中心服务对象投诉的情况。</t>
  </si>
  <si>
    <t>新媒体演示中心服务对象满意度</t>
  </si>
  <si>
    <t>反映新媒体演示中心服务对象满意度。</t>
  </si>
  <si>
    <t>依据《昆明国家广告产业园运营服务项目采购合同书》《金鼎对外开放公共服务中心建设运营合同书》及项目实施方案，完成2个项目绩效评价服务，绩效评价考核覆盖达到项目合同要求，完成好项目运营成果绩效评价，发现项目不足及存在问题，及时对存在问题整改，完善项目不足，凸显项目效益，提高项目服务对象满意度达90%以上。</t>
  </si>
  <si>
    <t>绩效评价服务</t>
  </si>
  <si>
    <t>2</t>
  </si>
  <si>
    <t>考察绩效评价服务完成数量。</t>
  </si>
  <si>
    <t>绩效“考核指标”完成数量</t>
  </si>
  <si>
    <t>考察《金鼎对外开放公共服务中心建设运营合同书》“二、考核指标”绩效评价考核覆盖情况。</t>
  </si>
  <si>
    <t>绩效“运营服务内容”完成数量</t>
  </si>
  <si>
    <t>考察《2024-2025年昆明国家广告产业园运营合同》“二、运营服务内容”绩效评价考核覆盖情况。</t>
  </si>
  <si>
    <t>绩效评价服务验收率</t>
  </si>
  <si>
    <t>考察绩效评价服务的验收完成情况。</t>
  </si>
  <si>
    <t>合同要求</t>
  </si>
  <si>
    <t>考察项目完成及时性。</t>
  </si>
  <si>
    <t>做好项目运营成果绩效评价，推进项目效果逐步提升。</t>
  </si>
  <si>
    <t>作用明显</t>
  </si>
  <si>
    <t>考察项目绩效评价，问题反映及项目整改，凸显项目效益的实现情况。</t>
  </si>
  <si>
    <t>项目服务满意度</t>
  </si>
  <si>
    <t>考察项目服务满意度是否达标</t>
  </si>
  <si>
    <t>应付未付事项所附单据真实合法，严格履行部门内控制度，结合实际及时全面清偿债务，促进社会和谐发展。</t>
  </si>
  <si>
    <t>应付事项完成率</t>
  </si>
  <si>
    <t>考察补助企业数量</t>
  </si>
  <si>
    <t>付款审批手续性</t>
  </si>
  <si>
    <t>完整</t>
  </si>
  <si>
    <t>考察申报企业审批规范性</t>
  </si>
  <si>
    <t>付款单据真实合法性</t>
  </si>
  <si>
    <t>真实合法</t>
  </si>
  <si>
    <t>付款及时性</t>
  </si>
  <si>
    <t>及时</t>
  </si>
  <si>
    <t>促进社会和谐发展</t>
  </si>
  <si>
    <t>项目受益对象满意度</t>
  </si>
  <si>
    <t>考察项目受益对象满意度是否达标</t>
  </si>
  <si>
    <t>“十五五”产业发展规划服务项目经费</t>
  </si>
  <si>
    <t>一是梳理产业发展要素；二是修改完善产业规划布局。形成“十五五”产业规划方案编制工作，合理确定未来5年发展方向、开发面积、重点区域等，为新兴产业、未来产业发展空间预留空间，指导园区产业布局、项目开发和产业导入。</t>
  </si>
  <si>
    <t>完成“十五五”产业规划方案编制</t>
  </si>
  <si>
    <t>反映“十五五”产业规划方案编制情况。</t>
  </si>
  <si>
    <t>编制方案验收合格率</t>
  </si>
  <si>
    <t>反映编制方案验收合格率情况。</t>
  </si>
  <si>
    <t>合同约定时间</t>
  </si>
  <si>
    <t>推进园区基础设施建设提升</t>
  </si>
  <si>
    <t>有效促进</t>
  </si>
  <si>
    <t>反映园区基础设施建设提升情况。</t>
  </si>
  <si>
    <t>推进园区产业结构优化</t>
  </si>
  <si>
    <t>反映园区产业结构优化推进情况。</t>
  </si>
  <si>
    <t>持续推进园区经济高质量发展</t>
  </si>
  <si>
    <t>反映持续推进园区经济高质量发展持续推进情况。</t>
  </si>
  <si>
    <t>持续促进园区社会稳步发展</t>
  </si>
  <si>
    <t>反映园区社会稳步发展持续促进情况。</t>
  </si>
  <si>
    <t>单位满意度</t>
  </si>
  <si>
    <t>2025年抓实抓细项目建设工作，通过加强项目包装，扩大园区项目库，确保新增一批项目，充分发挥项目投资补短板、调结构、稳增长的关键作用，为园区提供固定资产投资支撑，助力园区经济平稳增长。</t>
  </si>
  <si>
    <t>项目申报数量</t>
  </si>
  <si>
    <t>年度计划数</t>
  </si>
  <si>
    <t>反映项目申报数量情况。</t>
  </si>
  <si>
    <t>申报项目资料完整性</t>
  </si>
  <si>
    <t>反映申报项目资料完整性情况。</t>
  </si>
  <si>
    <t>为园区提供固定资产投资支撑</t>
  </si>
  <si>
    <t>有效提供</t>
  </si>
  <si>
    <t>反映园区提供固定资产投资支撑情况。</t>
  </si>
  <si>
    <t>助力园区经济平稳增长</t>
  </si>
  <si>
    <t>稳步提升</t>
  </si>
  <si>
    <t>反映园区经济平稳增长助力情况。</t>
  </si>
  <si>
    <t>项目申报企业满意度</t>
  </si>
  <si>
    <t>反映项目申报企业满意度。</t>
  </si>
  <si>
    <t>根据2024年度园区企业的经济运行情况及申报资料，针对广告产业园区申报相关普惠政策的企业，对申报资料合规、审批手续完整并进行信息公示的企业，开展相关政策扶持资金的兑现工作，从而优化园区营商环境，促进园区企业发展。同时，通过扶持资金的兑现，可以减轻存量企业运营成本，支持企业发展和壮大；吸引新企业入驻园区，加快园区企业的聚集，提升广告产业园区的企业规模和品牌影响力。</t>
  </si>
  <si>
    <t>政策扶持资金企业数</t>
  </si>
  <si>
    <t>申报审批合规企业数</t>
  </si>
  <si>
    <t>反映普惠政策扶持合规企业数量的情况。</t>
  </si>
  <si>
    <t>加强政策扶持政策宣传</t>
  </si>
  <si>
    <t>反映政策扶持政策宣传的情况。</t>
  </si>
  <si>
    <t>审批手续的完整性</t>
  </si>
  <si>
    <t>反映政策扶持资金审批手续的完整性的情况。</t>
  </si>
  <si>
    <t>信息公示</t>
  </si>
  <si>
    <t>按要求</t>
  </si>
  <si>
    <t>反映普惠政策信息公示规范的情况。</t>
  </si>
  <si>
    <t>企业申报资料合规性</t>
  </si>
  <si>
    <t>合规</t>
  </si>
  <si>
    <t>反映普惠政策企业申报资料的合规情况。</t>
  </si>
  <si>
    <t>减轻受补助企业成本费用支出</t>
  </si>
  <si>
    <t>反映减轻受补助企业成本费用支出情况。</t>
  </si>
  <si>
    <t>助力广告园企业经济发展</t>
  </si>
  <si>
    <t>反映助力广告园企业经济发展情况。</t>
  </si>
  <si>
    <t>扩大广告园升规入库企业数量</t>
  </si>
  <si>
    <t>反映扩大广告园升规入库企业数量情况。</t>
  </si>
  <si>
    <t>政策扶持资金企业满意度</t>
  </si>
  <si>
    <t>反映政策扶持企业满意度的情况。</t>
  </si>
  <si>
    <t>按照云南五华产业园区管理委员会年度工作计划安排，打印政策资料做好五华产业园区政策宣传，进一步提升园区楼宇、数字平台的企业入住率；印制项目相关资料，保障项目正常开展。</t>
  </si>
  <si>
    <t>印刷政策文件</t>
  </si>
  <si>
    <t>类</t>
  </si>
  <si>
    <t>反映印刷政策文件类目及数量的情况。</t>
  </si>
  <si>
    <t>项目资料打印</t>
  </si>
  <si>
    <t>实际需要数</t>
  </si>
  <si>
    <t>反映项目资料打印情况。</t>
  </si>
  <si>
    <t>资料验收合格率</t>
  </si>
  <si>
    <t>反映资料验收情况。</t>
  </si>
  <si>
    <t>发放及时率</t>
  </si>
  <si>
    <t>反映印刷政策资料发放情况。</t>
  </si>
  <si>
    <t>政策宣传知晓率</t>
  </si>
  <si>
    <t>85</t>
  </si>
  <si>
    <t>反映政策宣传知晓情况。</t>
  </si>
  <si>
    <t>提高楼宇入驻率，促进楼宇经济发展</t>
  </si>
  <si>
    <t>有效提升</t>
  </si>
  <si>
    <t>反映提高楼宇入驻率，促进楼宇经济发展情况。</t>
  </si>
  <si>
    <t>保障园区项目正常开展</t>
  </si>
  <si>
    <t>有效保障</t>
  </si>
  <si>
    <t>反映项目开展情况。</t>
  </si>
  <si>
    <t>通过市场化招标，引入运营服务机构，有效地整合人力、信息、渠道等方面的资源，承担展示与对外宣传、招商与企业落地、营业收入与市场推广、项目与产业发展、科研创新与人才培养等工作，构建标准化、体系化的专业服务模式。招引落地投产生产制造型企业不少于1家，招引落地工业总部型企业不少于2家，开展企业高管专家学者等主题班、企业家沙龙等活动不少于3场，召开招商引资专项活动不少于1场，推意向投产企业不少于2家。承担招商引资和运营服务，积极发挥好市场化效应，促进工业企业产业培育工作，打造好特色工业楼宇，加强园区引培企业管理等服务能力，重塑园区工业产业生态。</t>
  </si>
  <si>
    <t>招引落地投产生产制造型企业</t>
  </si>
  <si>
    <t>≧</t>
  </si>
  <si>
    <t>定量</t>
  </si>
  <si>
    <t>反映招引落地投产生产制造型企业数量情况</t>
  </si>
  <si>
    <t>注册落地工业企业</t>
  </si>
  <si>
    <t>反映注册落地工业企业数量情况</t>
  </si>
  <si>
    <t>召开招商引资专项活动</t>
  </si>
  <si>
    <t>反映召开招商引资专项活动数量情况</t>
  </si>
  <si>
    <t>推荐意向投产企业</t>
  </si>
  <si>
    <t>反映推荐意向投产企业数量情况</t>
  </si>
  <si>
    <t>举办主题班、沙龙活动</t>
  </si>
  <si>
    <t>反映举办主题班、沙龙活动数量情况</t>
  </si>
  <si>
    <t>企业落地率</t>
  </si>
  <si>
    <t>考察企业落地完成情况</t>
  </si>
  <si>
    <t>活动服务完成率</t>
  </si>
  <si>
    <t>考察活动完成情况</t>
  </si>
  <si>
    <t>服务合同委托成果提交及时率</t>
  </si>
  <si>
    <t>合同要求时间</t>
  </si>
  <si>
    <t>月</t>
  </si>
  <si>
    <t>考察合同委托成果的完成情况</t>
  </si>
  <si>
    <t>促进工业企业产业培育工作</t>
  </si>
  <si>
    <t>定性</t>
  </si>
  <si>
    <t>考察工业培育工作情况</t>
  </si>
  <si>
    <t>加强园区引培企业管理等服务能力</t>
  </si>
  <si>
    <t>考察园区引培企业管理能力</t>
  </si>
  <si>
    <t>该项服务企业满意度</t>
  </si>
  <si>
    <t xml:space="preserve">反应项目完成服务企业满意度
</t>
  </si>
  <si>
    <t>完成2023年创业中心撤销审计服务尾款拨付、2023年创业中心撤销股权评估服务尾款拨付。及委托律师事务所开展创业中心撤销全程咨询服务、委托第三方审计机构开展创业服务中心资产核销审计及3家公司评估工作，出具审计报告及股权评估报告。律师事务所能识别潜在法律风险并提供应对策略，且在撤销后可协助处理合同解除、债权债务等事务，保障创业中心撤销的平稳过渡。第三方审计机构具备专业的审计能力和丰富的经验，能够全面、客观地核查创业服务中心的资产状况，确保资产核销的准确性和合规性。有助于避免资产核销过程中的遗漏或错误，保护创业服务中心的资产安全。完成巡察整改工作要求，促进园区规范化管理。</t>
  </si>
  <si>
    <t>创业中心撤销过度期间审计服务次数</t>
  </si>
  <si>
    <t>反映创业中心撤销过度期间审计服务次数情况</t>
  </si>
  <si>
    <t>创业中心撤销过度期间资产评估服务次数</t>
  </si>
  <si>
    <t>反映创业中心撤销过度期间资产评估服务次数情况</t>
  </si>
  <si>
    <t>创业中心资产核销审计次数</t>
  </si>
  <si>
    <t>反映创业中心资产核销审计次数情况</t>
  </si>
  <si>
    <t>创业中心资产核销股权评估次数</t>
  </si>
  <si>
    <t>反映创业中心资产核销股权评估次数情况</t>
  </si>
  <si>
    <t>创业中心法律咨询服务次数</t>
  </si>
  <si>
    <t>反映创业中心法律咨询服务次数</t>
  </si>
  <si>
    <t>审计服务项目完成率</t>
  </si>
  <si>
    <t>考察审计服务完成情况</t>
  </si>
  <si>
    <t>评估服务完成率</t>
  </si>
  <si>
    <t>考察评估服务完成情况</t>
  </si>
  <si>
    <t>创业中心法律咨询服完成率</t>
  </si>
  <si>
    <t>考察法律咨询服务完成情况</t>
  </si>
  <si>
    <t>完成巡察整改工作要求</t>
  </si>
  <si>
    <t>完成</t>
  </si>
  <si>
    <t>考察巡查整改工作的完成情况</t>
  </si>
  <si>
    <t>促进园区规范化管理</t>
  </si>
  <si>
    <t>考察项目开展对园区规范化管理的促进作用</t>
  </si>
  <si>
    <t>该项反映使用者满意度</t>
  </si>
  <si>
    <t xml:space="preserve">反应项目完成后报告使用者满意度
</t>
  </si>
  <si>
    <t>发挥好云南省区块链中心招牌效应，新增引进并在云南省区块链中心工商税务双落地的企业数量不低于55家，上述工商税务双落地企业当年度实现区块链及相关产业营业收入不低于4.5亿元，培育优质中小企业(国家高新技术企业、科技型中小企业）不低于40家。每年在省外举办各类专题招商推介活动不少于4场（次），精准对接省外区块链企业，加大龙头企业招商引资力度，提升云南省区块链中心企业聚集度。积极促进区块链产业培育工作，加强园区引培企业管理等服务能力。</t>
  </si>
  <si>
    <t>引进工商税务双落地区块链企业</t>
  </si>
  <si>
    <t>55</t>
  </si>
  <si>
    <t>反映引进工商税务双落地区块链企业数量情况</t>
  </si>
  <si>
    <t>区块链及相关产业营业收入</t>
  </si>
  <si>
    <t>4.5</t>
  </si>
  <si>
    <t>亿元</t>
  </si>
  <si>
    <t>反映区块链及相关产业营业收入情况</t>
  </si>
  <si>
    <t>培育优质中小企业</t>
  </si>
  <si>
    <t>40</t>
  </si>
  <si>
    <t>反映培育优质中小企业数量情况</t>
  </si>
  <si>
    <t>举办或参加各类专题招商推荐活动</t>
  </si>
  <si>
    <t>场</t>
  </si>
  <si>
    <t>反映举办或参加各类专题招商推荐活动数量情况</t>
  </si>
  <si>
    <t>出台区块链政策</t>
  </si>
  <si>
    <t>反应区块链政策出台数量情况</t>
  </si>
  <si>
    <t>营业收入完成率</t>
  </si>
  <si>
    <t>考察企业营收完成情况</t>
  </si>
  <si>
    <t>优质中小企业培育达标率</t>
  </si>
  <si>
    <t>考察达标率完成情况</t>
  </si>
  <si>
    <t>促进区块链产业培育工作</t>
  </si>
  <si>
    <t>通过政府采购方式，确定一家第三方专业机构开展云南五华产业园区总体规划修编工作，完成总规文本编制，并协助乘购人完成规划编制并通过专家评审，更好地优化园区土地要素保障，提高园区土地利用率，整合园区载体资源，园区需在调整产业空间布局时删减部分已建成区，进一步科学合理划定“四至范围”。</t>
  </si>
  <si>
    <t>总规文本编制</t>
  </si>
  <si>
    <t>套</t>
  </si>
  <si>
    <t>反映第三方机构协助编制总规文本完成情况</t>
  </si>
  <si>
    <t>专家评审通过率</t>
  </si>
  <si>
    <t>反映总规文件是否通过专家评审</t>
  </si>
  <si>
    <t>编制完成时限</t>
  </si>
  <si>
    <t>年</t>
  </si>
  <si>
    <t>反映总规编制是否在年度内完成</t>
  </si>
  <si>
    <t>园区土地利用率</t>
  </si>
  <si>
    <t>有效提高</t>
  </si>
  <si>
    <t>更好地优化园区土地要素保障，提高园区土地利用率，</t>
  </si>
  <si>
    <t>整合园区载体资源</t>
  </si>
  <si>
    <t>有效整合</t>
  </si>
  <si>
    <t>整合园区载体资源，园区需在调整产业空间布局时删减部分已建成区，进一步科学合理划定“四至范围”</t>
  </si>
  <si>
    <t>反应项目完成后园区企业满意度</t>
  </si>
  <si>
    <t>计划年度开展专家工作组检查14次，隐患整改复查12次，节假日及季节性检查11次；加强安全宣传教育，采取多种形式，组织园区物管公司、各企业参加消防专题培训和应急救援演练，提升事故自救能力，广泛深入地开展安全生产法律、法规学习、宣传工作，提高各方安全生产意识。年度计划聘请专业老师为园区企业开展安全生产相关培训2场。积极引导园区各企业参与和支持安全生产工作，进一步提升园区企业自身的安全管理能力，有效防范园区各类生产安全事故的发生。</t>
  </si>
  <si>
    <t>专家工作组检查</t>
  </si>
  <si>
    <t>反映专家工作组检查的情况。</t>
  </si>
  <si>
    <t>隐患整改复查</t>
  </si>
  <si>
    <t>反映隐患整改复查的情况。</t>
  </si>
  <si>
    <t>节假日及季节性检查</t>
  </si>
  <si>
    <t>反映节假日及季节性检查的情况。</t>
  </si>
  <si>
    <t>安全生产培训</t>
  </si>
  <si>
    <t>反映安全生产培训次数的情况。</t>
  </si>
  <si>
    <t>应急救援演练</t>
  </si>
  <si>
    <t>反映应急救援演练的情况。</t>
  </si>
  <si>
    <t>安全生产服务合同考核完成率</t>
  </si>
  <si>
    <t>反映安全生产服务委托目标完成率的情况。</t>
  </si>
  <si>
    <t>项目完成时限</t>
  </si>
  <si>
    <t>反映安全生产专项经费项目完成时限的情况。</t>
  </si>
  <si>
    <t>年度内安全事故发生数</t>
  </si>
  <si>
    <t>反映年度内安全事故发生的情况。</t>
  </si>
  <si>
    <t>促进园区各方安全生产意识提升</t>
  </si>
  <si>
    <t>反映促进园区各方安全生产意识提升的情况。</t>
  </si>
  <si>
    <t>安全生产相关方满意度满意度</t>
  </si>
  <si>
    <t>做好云南五华产业园区已建成未移交道路金川路北延线、玉峰路北段两条市政道路交通安全设施及道路交通科技管控设备的日常管养维护工作，进一步完善园区基础设施，确保园区交通安全、道路安全，道路交通维护有序运行。</t>
  </si>
  <si>
    <t>道路交通设施维护数</t>
  </si>
  <si>
    <t>条</t>
  </si>
  <si>
    <t>反映道路交通维护数量的情况。</t>
  </si>
  <si>
    <t>道路照明设施维护数</t>
  </si>
  <si>
    <t>道路绿化维护数</t>
  </si>
  <si>
    <t>道路维护完成率</t>
  </si>
  <si>
    <t>反映项目验收合格率的情况。</t>
  </si>
  <si>
    <t>维修维护工作完成及时率</t>
  </si>
  <si>
    <t>合同约定时限</t>
  </si>
  <si>
    <t>反映维修维护工作完成及时率。</t>
  </si>
  <si>
    <t>维护道路对应片区正常出行</t>
  </si>
  <si>
    <t>对应片区出行正常</t>
  </si>
  <si>
    <t>反映维护道路对应片区正常出行情况。</t>
  </si>
  <si>
    <t>园区相关道路基础设施正常运行</t>
  </si>
  <si>
    <t>正常运行</t>
  </si>
  <si>
    <t>反映园区相关道路基础设施正常运行情况。</t>
  </si>
  <si>
    <t>保障道路绿化功能正常发挥</t>
  </si>
  <si>
    <t>功能正常发挥</t>
  </si>
  <si>
    <t>反映保障道路绿化功能正常发挥情况。</t>
  </si>
  <si>
    <t>维护道路对应片区居民满意度</t>
  </si>
  <si>
    <t>反应项目完成后维护道路对应片区居民满意度。</t>
  </si>
  <si>
    <t>完成云南五华产业园区规划建设局17楼办公区域348平方米的装修，项目完成后及时验收，确保规建局准时搬入新办公区，以便保障职工日常办公，提升办公环境，从而提高职工工作效率、满意度和归属感。</t>
  </si>
  <si>
    <t>办公室装修</t>
  </si>
  <si>
    <t>348</t>
  </si>
  <si>
    <t>平方米</t>
  </si>
  <si>
    <t>反映办公室装修面积的情况。</t>
  </si>
  <si>
    <t>项目验收合格率</t>
  </si>
  <si>
    <t>完成及时率</t>
  </si>
  <si>
    <t>反映完成及时率。</t>
  </si>
  <si>
    <t>提升办公环境</t>
  </si>
  <si>
    <t>反映保障日常办公的情况。</t>
  </si>
  <si>
    <t>职工满意度</t>
  </si>
  <si>
    <t>反映项目完成后职工满意度</t>
  </si>
  <si>
    <t>严格按照土地供应相关流程，时间节点，结合园区土地供应计划及项目推进情况，适时开展土地二勘工作，高效推进土地供应工作，确保完成市、区两级下达土地供应任务。完成土地供应工作前需完成土地二次勘测定界，二勘报告、权调报告编制等工作，不断推动片区经济发展，提高片区土地利用率。</t>
  </si>
  <si>
    <t>二勘报告、权调报告编制</t>
  </si>
  <si>
    <t>反映二勘、权调报告编制的情况。</t>
  </si>
  <si>
    <t>编制报告验收合格率</t>
  </si>
  <si>
    <t>反映编制报告验收合格率的情况。</t>
  </si>
  <si>
    <t>编制报告完成时限</t>
  </si>
  <si>
    <t>反映编制报告完成时限。</t>
  </si>
  <si>
    <t>提高园区土地合理利用率，促进园区经济建设</t>
  </si>
  <si>
    <t>反映提高园区土地合理利用率，促进园区经济建设情况。</t>
  </si>
  <si>
    <t>推进土地收储转让审批规范完成</t>
  </si>
  <si>
    <t>反映推进土地收储转让审批规范完成情况。</t>
  </si>
  <si>
    <t>工作成果使用部门及人员满意度</t>
  </si>
  <si>
    <t>反映工作成果使用部门及人员满意度情况。</t>
  </si>
  <si>
    <t>严格按照土地征转用报批相关流程，时间节点，结合园区土地供应计划及项目推进情况，适时开展土地征转用指标报批相关工作，高效推进土地征转用报批工作，确保土地合法合规达到供地条件，完成勘测定界(包含面积计算、汇总、分类统计、编制勘测定界报告、绘制勘测定界图、权属调查)，提交省、市、县(区、市)国土部门检查验收、审核等工作。在完成土地供应任务的同时，推动片区经济发展，提高片区土地利用率。</t>
  </si>
  <si>
    <t>勘界报告编制</t>
  </si>
  <si>
    <t>反映勘界报告编制的情况。</t>
  </si>
  <si>
    <t>提高片区土地利用率</t>
  </si>
  <si>
    <t>有效</t>
  </si>
  <si>
    <t>反映提高片区土地利用率情况。</t>
  </si>
  <si>
    <t>推进园区土地收储工作开展</t>
  </si>
  <si>
    <t>反映推进园区土地收储工作开展情况。</t>
  </si>
  <si>
    <t>严格按控规调整相关流程，依法依规开展相关工作，加快推动大漾田KCWH2020-2、2024-4、2024-5号地块的建设工作，根据招商引资及企业投资方向调整控规后确保企业入驻，促进项目落地。完成2项控规修改方案编制并及时验收，同时解决片区土地批而未供问题，提高土地利用率，促进区域产业与经济发展，提升居民生活质量。</t>
  </si>
  <si>
    <t>控规修改方案编制</t>
  </si>
  <si>
    <t>反映控规修改方案编制的情况。</t>
  </si>
  <si>
    <t>反映编制方案验收合格率的情况。</t>
  </si>
  <si>
    <t>编制方案完成时限</t>
  </si>
  <si>
    <t>反映编制方案完成时限。</t>
  </si>
  <si>
    <t>促进园区招商引资工作顺利开展</t>
  </si>
  <si>
    <t>反映促进园区招商引资工作顺利开展情况。</t>
  </si>
  <si>
    <t>提高已批地块的出让率</t>
  </si>
  <si>
    <t>反映提高已批地块的出让率情况。</t>
  </si>
  <si>
    <t>在园区总规修编过程中，结合园区范围进行实施总规环评工作，梳理相关资料，形成总规修编环评报告。在编制报告完成后，结合总规环评相关成果，在园区招商引资等工作中能够起到产业分类、环评参考作用，并获得市级主管部门的总规修编环评批复文件。</t>
  </si>
  <si>
    <t>完成总规修编环评文本编制</t>
  </si>
  <si>
    <t>本</t>
  </si>
  <si>
    <t>反映总规修编环评文本编制情况。</t>
  </si>
  <si>
    <t>针对编制成果进行运用</t>
  </si>
  <si>
    <t>作用显著</t>
  </si>
  <si>
    <t>反映编制成果进行运用情况。</t>
  </si>
  <si>
    <t>为园区环评工作提供相应支撑</t>
  </si>
  <si>
    <t>反映为园区环评工作提供相应支撑情况。</t>
  </si>
  <si>
    <t>使用人员满意度</t>
  </si>
  <si>
    <t>反映使用人员满意度的情况。</t>
  </si>
  <si>
    <t>开展园区2025年度土地集约利用评价工作，收集、整理2024年度云南五华产业园区社会发展和土地利用状况的统计年鉴或报表、经济社会普查、土地利用调查、土地供应、经依法批准的国土空间规划、遥感影像等成果。通过园区土地节约集约利用评价报告的编制，开展用地状况、供应状况、用地效益及管理绩效调查，开展土地集约利用全面评价，形成土地集约利用全面调查评价成果及数据库。评价结果将作为开发区扩大、调区、升级的主要依据，积极保障了云南五华产业园区的高质量发展。</t>
  </si>
  <si>
    <t>评价报告编制</t>
  </si>
  <si>
    <t>反映评价报告编制的情况。</t>
  </si>
  <si>
    <t>促进园区土地集约利用</t>
  </si>
  <si>
    <t>反映促进园区土地集约利用的情况。</t>
  </si>
  <si>
    <t>优化土地资源配置</t>
  </si>
  <si>
    <t>有效优化</t>
  </si>
  <si>
    <t>反映土地资源配置优化的情况。</t>
  </si>
  <si>
    <t>完成五华区西翥厂口污水厂尾水人工湿地处理及回用建设工程项目、西环线南段项目勘测定界及节约集约用地论证分析专章编制工作，申请用地预审与选址意见书，促进项目尽快完成立项。项目完成有效完善园区基础建设，提高园区交通效率及污水处理能力，提升产业园区服务效率。</t>
  </si>
  <si>
    <t>完成五华区西翥厂口污水厂尾水人工湿地处理及回用建设工程项目、西环线南段项目勘测定界及节约集约用地专章编制工作</t>
  </si>
  <si>
    <t>反应五华区西翥厂口污水厂尾水人工湿地处理及回用建设工程项目、西环线南段项目勘测定界及节约集约用地专章编制工作完成情况</t>
  </si>
  <si>
    <t>验收合格率</t>
  </si>
  <si>
    <t>效果明显</t>
  </si>
  <si>
    <t>反映促进园区土地集约利用情况。</t>
  </si>
  <si>
    <t>推进项目用地手续报批，促进项目落地</t>
  </si>
  <si>
    <t>反映推进项目用地手续报批，促进项目落地情况。</t>
  </si>
  <si>
    <t>反映工作成果使用部门及人员满意度。</t>
  </si>
  <si>
    <t>为加快推进片区产业发展，保障招商引资项目尽快落地，委托第三方服务机构开展五华区西北片区WH-FY2-B4-03-01地块26.8亩控制性详细规划勘误工作，保障招商引资项目尽快落地，促进片区产业发展。</t>
  </si>
  <si>
    <t>严格按照土地供应相关流程，时间节点，结合2025年计划供应地块的推进情况，适时开展供应地块云冶铁路以北26.8亩的二勘工作，并完成二勘报告、权调报告编制工作，高效推进土地供应工作，确保完成市、区两级下达土地供应任务，推动片区经济发展，提高片区土地利用率。</t>
  </si>
  <si>
    <t>提高</t>
  </si>
  <si>
    <t>促进园区土地供应工作的开展</t>
  </si>
  <si>
    <t>反映促进园区土地供应工作的开展情况。</t>
  </si>
  <si>
    <t>结合国家区域医疗中心升级项目建设情况、周边地块招商引资情况及2025年土地收储供应计划，完成大漾田公交车场、阜外医院周边道路（110、206）等地块的土地征转用指标报批相关工作。尽快完成《资产置换框架协议》的签订，将土地移交五华区政府，推动道路的建设，推进项目落地。同时通过土地的价值引导土地资源向更高效、更集约的方向流动，实现土地资源的优化配置及可持续利用。</t>
  </si>
  <si>
    <t>房地产报告编制</t>
  </si>
  <si>
    <t>反映房地产报告编制的情况。</t>
  </si>
  <si>
    <t>促进园区土地连片开发</t>
  </si>
  <si>
    <t>反映促进园区土地连片开发情况。</t>
  </si>
  <si>
    <t>促进土地资源的优化配置</t>
  </si>
  <si>
    <t>反映促进土地资源的优化配置情况。</t>
  </si>
  <si>
    <t>严格按照土地征收、控规修改、土地供应相关程序开展工作，确保按《资产置换框架协议》约定时间，完善土地手续后移交省植保植检站。完成1个相关报告的编制，加快完成资产置换工作，促进土地资源的优化配置，引导土地合理利用，实现土地资源的可持续利用。</t>
  </si>
  <si>
    <t>相关报告编制</t>
  </si>
  <si>
    <t>反映相关报告编制的情况。</t>
  </si>
  <si>
    <t>反映土地资源的优化配置情况。</t>
  </si>
  <si>
    <t>完成五华厂口产业园电力保障项目竣工决算审计工作。项目起于燕子哨变电站，止于五华厂口产业园，采用架空线双杆四回路接入园区，总长度约9.7公里，保障厂口产业园区入园企业用电，缓解用电压力，完善园区基础建设，推动园区项目建设进度，进一步提升招商引资吸引力。</t>
  </si>
  <si>
    <t>电力线路建设数量</t>
  </si>
  <si>
    <t>架空线9.7千米</t>
  </si>
  <si>
    <t>千米</t>
  </si>
  <si>
    <t>反映电力线路建设数量的情况。</t>
  </si>
  <si>
    <t>推动厂口产业园规范建设</t>
  </si>
  <si>
    <t>反映推动厂口产业园规范建设情况。</t>
  </si>
  <si>
    <t>完善园区基础建设</t>
  </si>
  <si>
    <t>反映完善园区基础建设的情况。</t>
  </si>
  <si>
    <t>1.按照五华区委组织部要求2025年预计新成立5家非公企业党支部，下拨云南五华产业园区非公企业党支部24家党建“15311”保障经费，同时紧紧围绕非公有制经济组织和社会组织党组织组织生活、队伍建设、基础保障，努力推动“两新”组织党建基础、党建质量、党建水平整体提高。
2.举办云南五华产业园区2025年“万名党员进党员”专题培训班1期;承办五华区科级领导干部培训班1期，承办科级领导干部培训班1期，参训人数控制在100人以内。通过党员教育培训和科级领导干部履职能力提升培训，采取“必修课+选修课”相结合方式，在圆满完成年度培训任务的同时，进一步增强党员和领导干部的理论武装、党性修养和业务能力，推动园区高质量发展。
3.按照党风廉政建设工作要求和党建带群建、群建促党建工作要求组织开展园区廉政警示教育活动、工会技能竞赛活动、共青团和老年干部活动、园区大讲堂活动等，帮助园区党组织党员牢固树立廉洁自律意识，教育引导园区党员职工青年人才等团结凝聚在党组织周围。
4.以学习贯彻习近平新时代中国特色社会主义思想为主题，以党的二十大精神学习教育为重点，结合“书记讲党课”等工作，制作党员教育视频片录，重点体现园区政治性、思想性、教育性、现实性的党员教育主题。拍摄“清廉五华”微视频，充分展示园区在推进全面从严治党、加强党风廉政建设和反腐败斗争中的生动实践。</t>
  </si>
  <si>
    <t>新成立非公企业党支部</t>
  </si>
  <si>
    <t>考察新成立非公企业党支部数量</t>
  </si>
  <si>
    <t>“万名党员进党员”专题培训</t>
  </si>
  <si>
    <t>考察“万名党员进党员”专题培训完成情况</t>
  </si>
  <si>
    <t>园区其他党建活动</t>
  </si>
  <si>
    <t>上级党组织、团组织及区纪委相关要求</t>
  </si>
  <si>
    <t>考察园区其他党建活动开展情况</t>
  </si>
  <si>
    <t>党员教育片</t>
  </si>
  <si>
    <t>部</t>
  </si>
  <si>
    <t>考察党员教育片的完成情况</t>
  </si>
  <si>
    <t>党员教育培训</t>
  </si>
  <si>
    <t>年度开展数</t>
  </si>
  <si>
    <t>考察年度内党员教育培训次数</t>
  </si>
  <si>
    <t>非公企业党支部经费下拨数</t>
  </si>
  <si>
    <t>园区党建账户开户单位数</t>
  </si>
  <si>
    <t>考察非公企业党支部经费下拨数量</t>
  </si>
  <si>
    <t>党风宣传片制作验收合格率</t>
  </si>
  <si>
    <t>考察党风宣传片制作的验收合格情况</t>
  </si>
  <si>
    <t>非公企业党支部经下拨资料审核</t>
  </si>
  <si>
    <t>考察非公企业党支部经下拨资料的合规性</t>
  </si>
  <si>
    <t>考察项目完成情况</t>
  </si>
  <si>
    <t>强化园区党员教育，提高党员党性修养。</t>
  </si>
  <si>
    <t>考察园区党员教育、党员党性修养的提升情况</t>
  </si>
  <si>
    <t>加强党风清廉文化宣传</t>
  </si>
  <si>
    <t>考察项目实施是否对党风清廉文化宣传有促进作用</t>
  </si>
  <si>
    <t>推动“两新”组织党建水平整体提高</t>
  </si>
  <si>
    <t>有效推动</t>
  </si>
  <si>
    <t>考察“两新”组织党建水平整体提升情况</t>
  </si>
  <si>
    <t>考察园区企业满意度是否达标</t>
  </si>
  <si>
    <t>2025年围绕园区宣传主线采取线上线下相结合方式，预计发布各类新闻200余篇，园区在狠抓产业发展、招商引资、项目建设、重点工作的同时，通过社交媒体平台进行精准定位受众群体，不断创新园区宣传方式，确保宣传内容能够准确传递，展示园区新形象，为园区经济、社会、文化建设营造浓厚的舆论宣传氛围，进一步营造园区良好形象，扩大园区知名度。</t>
  </si>
  <si>
    <t>中央网络</t>
  </si>
  <si>
    <t>篇</t>
  </si>
  <si>
    <t>考察中央网络发布情况</t>
  </si>
  <si>
    <t>省级刊播</t>
  </si>
  <si>
    <t>考察省级刊播发布情况</t>
  </si>
  <si>
    <t>省级网络</t>
  </si>
  <si>
    <t>考察省级网络发布情况</t>
  </si>
  <si>
    <t>市级刊播</t>
  </si>
  <si>
    <t>考察市级刊播发布情况</t>
  </si>
  <si>
    <t>市级网络</t>
  </si>
  <si>
    <t>考察市级网络发布情况</t>
  </si>
  <si>
    <t>网评</t>
  </si>
  <si>
    <t>考察网评发布情况</t>
  </si>
  <si>
    <t>约稿信息</t>
  </si>
  <si>
    <t>考察约稿信息完成情况</t>
  </si>
  <si>
    <t>宣传材料制作</t>
  </si>
  <si>
    <t>批</t>
  </si>
  <si>
    <t>考察宣传材料制作情况</t>
  </si>
  <si>
    <t>报刊、杂志、书籍征订</t>
  </si>
  <si>
    <t>份</t>
  </si>
  <si>
    <t>反映报刊、杂志、书籍征订使用情况</t>
  </si>
  <si>
    <t>园区宣传片</t>
  </si>
  <si>
    <t>反映园区宣传片拍摄情况</t>
  </si>
  <si>
    <t>宣传、意识形态考核合格率</t>
  </si>
  <si>
    <t>考察宣传、意识形态考核合格情况</t>
  </si>
  <si>
    <t>加强园区多层次宣传报道，营造园区良好形象</t>
  </si>
  <si>
    <t>考察通过对园区的宣传报道，营造园区良好形象的促进作用</t>
  </si>
  <si>
    <t>加强重点工作新闻宣传报道，扩大园区知名度</t>
  </si>
  <si>
    <t>考察通过对重点工作新闻的宣传报道，对园区知名度的提升作用</t>
  </si>
  <si>
    <t>园区群众满意度</t>
  </si>
  <si>
    <t>考察园区群众满意度是否达标</t>
  </si>
  <si>
    <t>西北新城便民服务点采用人工窗口服务+自助设备相结合的模式，平台为园区范围内的企业免费提供工商注册、社保、医保、劳务派遣经营许可、建筑工程施工许可等128项政务服务事项，为入园企业提供“零距离”的公共服务，为企业发展提供多层次、全方位的支撑，强化园区服务功能，减少企业成本，提升园区营商环境。</t>
  </si>
  <si>
    <t>西北新城便民服务点服务项目</t>
  </si>
  <si>
    <t>128</t>
  </si>
  <si>
    <t>考察西北新城便民服务点服务项目完成情况</t>
  </si>
  <si>
    <t>服务点受理事项</t>
  </si>
  <si>
    <t>600</t>
  </si>
  <si>
    <t>考察服务点受理事项情况</t>
  </si>
  <si>
    <t>西北新城便民服务点考核达标率</t>
  </si>
  <si>
    <t>考察西北新城便民服务点考核达标情况</t>
  </si>
  <si>
    <t>优化园区营商环境</t>
  </si>
  <si>
    <t>效果显著</t>
  </si>
  <si>
    <t>考察项目实施对园区营商环境是否有所提升</t>
  </si>
  <si>
    <t>西北新城便民服务点投诉量</t>
  </si>
  <si>
    <t>＜=</t>
  </si>
  <si>
    <t>考察西北新城便民服务点投诉情况</t>
  </si>
  <si>
    <t>通过区块链大数据共享交换应用平台的建设，将更好的掌握园区行业发展情况、企业经济运行情况、楼宇经济情况，有利于更好的管理园区，有利于为园区制定科学合理的战略发展目标提供真实的数据支撑，可以实现产业监测、楼宇经济监测、经济运行指标监测、税收监管等功能，有利于更好地服务于五华区经济发展和园区经济建设发展。</t>
  </si>
  <si>
    <t>投入平台数量</t>
  </si>
  <si>
    <t>考察大数据共享交换应用平台投入数量</t>
  </si>
  <si>
    <t>区块链大数据共享平台正常运行</t>
  </si>
  <si>
    <t>考察区块链大数据共享平台预算难度内正常运行情况</t>
  </si>
  <si>
    <t>统计数据准确率</t>
  </si>
  <si>
    <t>98</t>
  </si>
  <si>
    <t>考察区块链大数据共享平台数据统计准确性</t>
  </si>
  <si>
    <t>掌握园区整体运行情况</t>
  </si>
  <si>
    <t>考察区块链大数据共享交换应用平台使用对园区整体运行情况的促进作用</t>
  </si>
  <si>
    <t>推动园区经济社会发展</t>
  </si>
  <si>
    <t>考察区块链大数据共享交换应用平台使用对园区经济发展的促进作用</t>
  </si>
  <si>
    <t>发挥平台监测作用</t>
  </si>
  <si>
    <t>有效发挥</t>
  </si>
  <si>
    <t>考察区块链大数据共享交换应用平台使用对实现产业监测、楼宇经济监测、经济运行指标监测、税收监管等功能的促进作用。</t>
  </si>
  <si>
    <t>受益群体满意度</t>
  </si>
  <si>
    <t>考察受益群体满意度是否达标</t>
  </si>
  <si>
    <t>建设首批数字出海基地，有利于优化营商环境，促进区域国际企业间合作交流，构建多领域数字产业生态，不断推进产业园区数字经济营收。抢抓低空经济新赛道战略机遇，将低空经济培育成为昆明市新的经济增长点，努力打造国家低空经济发展示范区，推动低空经济产业集群高质量发展，培育壮大昆明市经济发展新动能，加快形成新质生产力。</t>
  </si>
  <si>
    <t>数字文创和数字健康出海基地申报数量</t>
  </si>
  <si>
    <t>考察数字出海基地项目申报数量。</t>
  </si>
  <si>
    <t>数字出海基地项目申报通过率</t>
  </si>
  <si>
    <t>100%</t>
  </si>
  <si>
    <t>考察数字出海基地项目申报通过情况。</t>
  </si>
  <si>
    <t>推动数字经济产业发展</t>
  </si>
  <si>
    <t>考察园区产业政策引导的实现情况。</t>
  </si>
  <si>
    <t>促进数字产业集群</t>
  </si>
  <si>
    <t>考察培育更具竞争力的数字产业集群情况。</t>
  </si>
  <si>
    <t>推动园区企业营收增长</t>
  </si>
  <si>
    <t>考察推动园区企业营收增长情况。</t>
  </si>
  <si>
    <t>受益企业满意度</t>
  </si>
  <si>
    <t>考察受补企业满意度是否达标。</t>
  </si>
  <si>
    <t>根据省、市、区要求，编制云南五华产业园区“十五五”数字经济产业发展规划，全力建设数字经济产业发展，培育更具竞争力的数字产业集群，为园区数字经济和智慧产业发展提供坚实支撑。</t>
  </si>
  <si>
    <t>数字经济产业发展规划编制</t>
  </si>
  <si>
    <t>考察数字经济产业发展规划编制数量。</t>
  </si>
  <si>
    <t>规划编制验收合格率</t>
  </si>
  <si>
    <t>考察数字经济产业发展规划编制合格率。</t>
  </si>
  <si>
    <t>推动数字经济产业发展指导作用</t>
  </si>
  <si>
    <t>考察规划的指导作用。</t>
  </si>
  <si>
    <t>考察收益企业满意度是否达标。</t>
  </si>
  <si>
    <t>根据当年上级部门下达的数字经济专项任务，用于承接省、市上级部门下达的数字经济专项工作、重点工作等项目实施费用。</t>
  </si>
  <si>
    <t>完成项目数</t>
  </si>
  <si>
    <t>上级下达数</t>
  </si>
  <si>
    <t>考察完成上级任务数量。</t>
  </si>
  <si>
    <t>项目完成率</t>
  </si>
  <si>
    <t>考察上级任务完成达标情况。</t>
  </si>
  <si>
    <t>考推动数字经济产业发展情况。</t>
  </si>
  <si>
    <t>考察受益企业满意度是否达标。</t>
  </si>
  <si>
    <t>建立第三方市场化运营模式，引入专业化招商公司，承担园区招商引资功能，构建多维立体式产业招商引资模式，不断提升园区产业发展水平。引入第三方招商中介服务机构，链接国外重点企业、项目资源，搭建面向外资项目、重大项目的招商服务平台，协助园区完成省市区下达园区的招商引资各项目标任务，拓宽园区招引渠道，促进园区招商引资工作提质增效，构建多维立体式产业招商引资模式，推动园区产业发展迈上新台阶。</t>
  </si>
  <si>
    <t>第三方招商服务机构</t>
  </si>
  <si>
    <t>反映第三方招商服务机构引入</t>
  </si>
  <si>
    <t>合同成果验收合格率</t>
  </si>
  <si>
    <t>按合同约定</t>
  </si>
  <si>
    <t>反映项目完成时限</t>
  </si>
  <si>
    <t>拓宽园区外资招引渠道</t>
  </si>
  <si>
    <t>反映拓宽园区外资招引渠道</t>
  </si>
  <si>
    <t>相关部门满意度</t>
  </si>
  <si>
    <t>管委会相关部门满意度</t>
  </si>
  <si>
    <t>2025年预计完成举办10场以上产业招商专场对接活动，组织投资项目考察5场以上，实现引入到位资金不少于5000万元人民币（或200万美元），并配合完成园区全年招商引资工作和相关活动的服务工作。在媒体、电视、网站、杂志、灯箱、广告牌、宣传册、视频、展板等媒介投放招商引资宣传内容全年至少15次，制作招商宣传册等宣传材料不少于500册，保障招商宣传工作有序开展，提升园区知名度、影响力，加强园区重点平台载体的宣传推广；计划全年开展不少于20次外出招商活动，并做好日常客商来访接待工作，上级政府招商引资目标完成率较上年有所增长，确保全年招商引资工作有序开展，实现招商引资企业投诉为零不断提升园区产业发展水平，全面促进全区社会经济高质量发展。</t>
  </si>
  <si>
    <t>举办产业招商专场对接活动</t>
  </si>
  <si>
    <t>反映产业招商专场对接活动举办次数</t>
  </si>
  <si>
    <t>组织投资项目考察</t>
  </si>
  <si>
    <t>反映投资项目考察次数</t>
  </si>
  <si>
    <t>引入到位资金</t>
  </si>
  <si>
    <t>50000000元（或200万美元）</t>
  </si>
  <si>
    <t>反映引入资金到位情况，引入到位内资5000万人民币（或外资200万美元）。</t>
  </si>
  <si>
    <t>外出招商</t>
  </si>
  <si>
    <t>20</t>
  </si>
  <si>
    <t>反映外出招商次数</t>
  </si>
  <si>
    <t>开展招商引资宣传次数</t>
  </si>
  <si>
    <t>反映招商宣传次数</t>
  </si>
  <si>
    <t>制作各类招商宣传材料</t>
  </si>
  <si>
    <t>500</t>
  </si>
  <si>
    <t>册</t>
  </si>
  <si>
    <t>反映制作的招商宣传材料册数</t>
  </si>
  <si>
    <t>政府招商引资考核目标完成率</t>
  </si>
  <si>
    <t>&gt;</t>
  </si>
  <si>
    <t>上年政府招商引资考核目标完成率</t>
  </si>
  <si>
    <t>反映上级政府招商引资目标考核完成率较上年的完成情况</t>
  </si>
  <si>
    <t>促进全区社会经济高质量发展</t>
  </si>
  <si>
    <t>反映促进全区社会经济高质量发展</t>
  </si>
  <si>
    <t>招商引资工作正常开展</t>
  </si>
  <si>
    <t>反映招商引资工作正常开展</t>
  </si>
  <si>
    <t>招商引资企业投诉</t>
  </si>
  <si>
    <t>反映招商引资企业投诉情况</t>
  </si>
  <si>
    <t>招商引资企业满意度</t>
  </si>
  <si>
    <t>反映招商引资企业满意度</t>
  </si>
  <si>
    <t>预算06表</t>
  </si>
  <si>
    <t>政府性基金预算支出预算表</t>
  </si>
  <si>
    <t>单位名称：昆明市发展和改革委员会</t>
  </si>
  <si>
    <t>政府性基金预算支出</t>
  </si>
  <si>
    <t>云南五华产业园区管理委员会无政府性基金预算支出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</si>
  <si>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</si>
  <si>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</si>
  <si>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</si>
  <si>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</si>
  <si>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</si>
  <si>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</si>
  <si>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</si>
  <si>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</si>
  <si>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</si>
  <si>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</si>
  <si>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</si>
  <si>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办公设备购置</t>
  </si>
  <si>
    <t>办公桌1500*700</t>
  </si>
  <si>
    <t>A05010201 办公桌</t>
  </si>
  <si>
    <t>张</t>
  </si>
  <si>
    <t>办公椅</t>
  </si>
  <si>
    <t>A05010301 办公椅</t>
  </si>
  <si>
    <t>把</t>
  </si>
  <si>
    <t>办公桌1600*800</t>
  </si>
  <si>
    <t>中班椅</t>
  </si>
  <si>
    <t>A05010399 其他椅凳类</t>
  </si>
  <si>
    <t>大班椅</t>
  </si>
  <si>
    <t>三人沙发</t>
  </si>
  <si>
    <t>A05010401 三人沙发</t>
  </si>
  <si>
    <t>单人沙发</t>
  </si>
  <si>
    <t>A05010402 单人沙发</t>
  </si>
  <si>
    <t>方几</t>
  </si>
  <si>
    <t>A05010299 其他台、桌类</t>
  </si>
  <si>
    <t>文件柜</t>
  </si>
  <si>
    <t>A05010502 文件柜</t>
  </si>
  <si>
    <t>组</t>
  </si>
  <si>
    <t>档案柜</t>
  </si>
  <si>
    <t>A05010599 其他柜类</t>
  </si>
  <si>
    <t>会议桌</t>
  </si>
  <si>
    <t>A05010202 会议桌</t>
  </si>
  <si>
    <t>会议椅</t>
  </si>
  <si>
    <t>A05010303 会议椅</t>
  </si>
  <si>
    <t>条柜</t>
  </si>
  <si>
    <t>总归修编服务</t>
  </si>
  <si>
    <t>C19990000 其他专业技术服务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</si>
  <si>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</si>
  <si>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</si>
  <si>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</si>
  <si>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</si>
  <si>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</si>
  <si>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</si>
  <si>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</si>
  <si>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</si>
  <si>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云南五华产业园区总体规划修编经费</t>
  </si>
  <si>
    <t>B0801 咨询服务</t>
  </si>
  <si>
    <t>B 政府履职辅助性服务</t>
  </si>
  <si>
    <t>216 商业服务业等支出</t>
  </si>
  <si>
    <t>五华产业园区总体规划修编</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</si>
  <si>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</si>
  <si>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</si>
  <si>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</si>
  <si>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</si>
  <si>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</si>
  <si>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</si>
  <si>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</si>
  <si>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</si>
  <si>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</si>
  <si>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</si>
  <si>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</si>
  <si>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</si>
  <si>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</si>
  <si>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</si>
  <si>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</si>
  <si>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</si>
  <si>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</si>
  <si>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</si>
  <si>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</si>
  <si>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</si>
  <si>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</si>
  <si>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</si>
  <si>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</si>
  <si>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云南五华产业园区管理委员会无对区下转移支付支出</t>
  </si>
  <si>
    <t>预算09-2表</t>
  </si>
  <si>
    <t>云南五华产业园区管理委员会无区对下转移支付绩效目标</t>
  </si>
  <si>
    <t xml:space="preserve">预算10表
</t>
  </si>
  <si>
    <t>资产类别</t>
  </si>
  <si>
    <t>资产分类代码.名称</t>
  </si>
  <si>
    <t>资产名称</t>
  </si>
  <si>
    <t>计量单位</t>
  </si>
  <si>
    <t>财政部门批复数（元）</t>
  </si>
  <si>
    <t>单价</t>
  </si>
  <si>
    <t>金额</t>
  </si>
  <si>
    <t>固定资产</t>
  </si>
  <si>
    <t>家具、用具、装具及动植物</t>
  </si>
  <si>
    <t>办公桌</t>
  </si>
  <si>
    <t>预算11表</t>
  </si>
  <si>
    <t>上级补助</t>
  </si>
  <si>
    <t>云南五华产业园区管理委员会无上级补助项目支出</t>
  </si>
  <si>
    <t>预算12表</t>
  </si>
  <si>
    <t>项目级次</t>
  </si>
  <si>
    <t>311 专项业务类</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</si>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</sst>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 numFmtId="181" formatCode="#,##0.00_ "/>
    <numFmt numFmtId="182" formatCode="0_);[Red]\(0\)"/>
  </numFmts>
  <fonts count="51">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11"/>
      <name val="宋体"/>
      <charset val="134"/>
      <scheme val="minor"/>
    </font>
    <font>
      <b/>
      <sz val="22"/>
      <name val="宋体"/>
      <charset val="134"/>
    </font>
    <font>
      <b/>
      <sz val="23"/>
      <name val="宋体"/>
      <charset val="134"/>
    </font>
    <font>
      <sz val="9"/>
      <name val="宋体"/>
      <charset val="134"/>
    </font>
    <font>
      <sz val="11"/>
      <name val="宋体"/>
      <charset val="134"/>
    </font>
    <font>
      <sz val="10"/>
      <name val="宋体"/>
      <charset val="134"/>
    </font>
    <font>
      <sz val="9"/>
      <name val="宋体"/>
      <charset val="134"/>
      <scheme val="minor"/>
    </font>
    <font>
      <sz val="10"/>
      <name val="宋体"/>
      <charset val="134"/>
      <scheme val="minor"/>
    </font>
    <font>
      <sz val="8"/>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b/>
      <sz val="23.95"/>
      <name val="宋体"/>
      <charset val="134"/>
    </font>
    <font>
      <sz val="9.75"/>
      <name val="SimSun"/>
      <charset val="134"/>
    </font>
    <font>
      <sz val="9"/>
      <name val="Arial"/>
      <charset val="0"/>
    </font>
    <font>
      <sz val="10"/>
      <name val="Arial"/>
      <charset val="0"/>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font>
    <font>
      <sz val="12"/>
      <name val="宋体"/>
      <charset val="134"/>
    </font>
    <font>
      <b/>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rgb="FF000000"/>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5">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3" borderId="20"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1" applyNumberFormat="0" applyFill="0" applyAlignment="0" applyProtection="0">
      <alignment vertical="center"/>
    </xf>
    <xf numFmtId="0" fontId="35" fillId="0" borderId="21" applyNumberFormat="0" applyFill="0" applyAlignment="0" applyProtection="0">
      <alignment vertical="center"/>
    </xf>
    <xf numFmtId="0" fontId="36" fillId="0" borderId="22" applyNumberFormat="0" applyFill="0" applyAlignment="0" applyProtection="0">
      <alignment vertical="center"/>
    </xf>
    <xf numFmtId="0" fontId="36" fillId="0" borderId="0" applyNumberFormat="0" applyFill="0" applyBorder="0" applyAlignment="0" applyProtection="0">
      <alignment vertical="center"/>
    </xf>
    <xf numFmtId="0" fontId="37" fillId="4" borderId="23" applyNumberFormat="0" applyAlignment="0" applyProtection="0">
      <alignment vertical="center"/>
    </xf>
    <xf numFmtId="0" fontId="38" fillId="5" borderId="24" applyNumberFormat="0" applyAlignment="0" applyProtection="0">
      <alignment vertical="center"/>
    </xf>
    <xf numFmtId="0" fontId="39" fillId="5" borderId="23" applyNumberFormat="0" applyAlignment="0" applyProtection="0">
      <alignment vertical="center"/>
    </xf>
    <xf numFmtId="0" fontId="40" fillId="6" borderId="25" applyNumberFormat="0" applyAlignment="0" applyProtection="0">
      <alignment vertical="center"/>
    </xf>
    <xf numFmtId="0" fontId="41" fillId="0" borderId="26" applyNumberFormat="0" applyFill="0" applyAlignment="0" applyProtection="0">
      <alignment vertical="center"/>
    </xf>
    <xf numFmtId="0" fontId="42" fillId="0" borderId="27"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176" fontId="14" fillId="0" borderId="7">
      <alignment horizontal="right" vertical="center"/>
    </xf>
    <xf numFmtId="49" fontId="14" fillId="0" borderId="7">
      <alignment horizontal="left" vertical="center" wrapText="1"/>
    </xf>
    <xf numFmtId="176" fontId="14" fillId="0" borderId="7">
      <alignment horizontal="right" vertical="center"/>
    </xf>
    <xf numFmtId="177" fontId="14" fillId="0" borderId="7">
      <alignment horizontal="right" vertical="center"/>
    </xf>
    <xf numFmtId="178" fontId="14" fillId="0" borderId="7">
      <alignment horizontal="right" vertical="center"/>
    </xf>
    <xf numFmtId="179" fontId="14" fillId="0" borderId="7">
      <alignment horizontal="right" vertical="center"/>
    </xf>
    <xf numFmtId="10" fontId="14" fillId="0" borderId="7">
      <alignment horizontal="right" vertical="center"/>
    </xf>
    <xf numFmtId="180" fontId="14" fillId="0" borderId="7">
      <alignment horizontal="right" vertical="center"/>
    </xf>
    <xf numFmtId="0" fontId="14" fillId="0" borderId="0">
      <alignment vertical="top"/>
      <protection locked="0"/>
    </xf>
    <xf numFmtId="0" fontId="48" fillId="0" borderId="0">
      <alignment vertical="center"/>
    </xf>
    <xf numFmtId="0" fontId="16" fillId="0" borderId="0"/>
    <xf numFmtId="0" fontId="49" fillId="0" borderId="0"/>
    <xf numFmtId="0" fontId="48" fillId="0" borderId="0">
      <alignment vertical="center"/>
    </xf>
    <xf numFmtId="0" fontId="0" fillId="0" borderId="0">
      <alignment vertical="center"/>
    </xf>
    <xf numFmtId="0" fontId="16" fillId="0" borderId="0"/>
    <xf numFmtId="0" fontId="49" fillId="0" borderId="0">
      <alignment vertical="center"/>
    </xf>
  </cellStyleXfs>
  <cellXfs count="315">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1" applyNumberFormat="1" applyFont="1" applyBorder="1">
      <alignment horizontal="right" vertical="center"/>
    </xf>
    <xf numFmtId="0" fontId="0" fillId="0" borderId="0" xfId="0" applyFont="1" applyBorder="1" applyAlignment="1">
      <alignment horizont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0" fontId="2" fillId="2" borderId="7" xfId="0" applyFont="1" applyFill="1" applyBorder="1" applyAlignment="1" applyProtection="1">
      <alignment horizontal="right" vertical="center" wrapText="1"/>
      <protection locked="0"/>
    </xf>
    <xf numFmtId="181" fontId="2" fillId="0" borderId="7" xfId="0" applyNumberFormat="1" applyFont="1" applyBorder="1" applyAlignment="1">
      <alignment horizontal="right" vertical="center" wrapText="1"/>
    </xf>
    <xf numFmtId="3" fontId="2" fillId="2" borderId="7" xfId="0" applyNumberFormat="1" applyFont="1" applyFill="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181" fontId="2" fillId="2" borderId="7" xfId="0" applyNumberFormat="1" applyFont="1" applyFill="1" applyBorder="1" applyAlignment="1" applyProtection="1">
      <alignment horizontal="right" vertical="center"/>
      <protection locked="0"/>
    </xf>
    <xf numFmtId="0" fontId="2" fillId="2" borderId="0" xfId="0" applyFont="1" applyFill="1" applyBorder="1" applyAlignment="1" applyProtection="1">
      <alignment horizontal="right" vertical="center" wrapText="1"/>
      <protection locked="0"/>
    </xf>
    <xf numFmtId="181" fontId="2" fillId="0" borderId="7" xfId="0" applyNumberFormat="1" applyFont="1" applyBorder="1" applyAlignment="1" applyProtection="1">
      <alignment horizontal="right" vertical="center"/>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6"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176" fontId="5" fillId="0" borderId="7" xfId="0" applyNumberFormat="1" applyFont="1" applyBorder="1" applyAlignment="1">
      <alignment horizontal="center" vertical="center"/>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180" fontId="5" fillId="0" borderId="6" xfId="56" applyNumberFormat="1" applyFont="1" applyBorder="1" applyAlignment="1">
      <alignment horizontal="left" vertical="center"/>
    </xf>
    <xf numFmtId="180" fontId="5" fillId="0" borderId="11" xfId="56" applyNumberFormat="1" applyFont="1" applyBorder="1" applyAlignment="1">
      <alignment horizontal="left" vertical="center"/>
    </xf>
    <xf numFmtId="180" fontId="5" fillId="0" borderId="11" xfId="0" applyNumberFormat="1" applyFont="1" applyBorder="1" applyAlignment="1">
      <alignment horizontal="left" vertical="center"/>
    </xf>
    <xf numFmtId="180" fontId="5" fillId="0" borderId="11" xfId="0" applyNumberFormat="1" applyFont="1" applyFill="1" applyBorder="1" applyAlignment="1">
      <alignment horizontal="left" vertical="center"/>
    </xf>
    <xf numFmtId="180" fontId="5" fillId="0" borderId="11" xfId="56" applyNumberFormat="1" applyFont="1" applyBorder="1" applyAlignment="1">
      <alignment horizontal="right" vertical="center"/>
    </xf>
    <xf numFmtId="181" fontId="5" fillId="0" borderId="7" xfId="56" applyNumberFormat="1" applyFont="1" applyBorder="1" applyAlignment="1">
      <alignment horizontal="right" vertical="center"/>
    </xf>
    <xf numFmtId="0" fontId="2" fillId="0" borderId="11" xfId="0" applyFont="1" applyFill="1" applyBorder="1" applyAlignment="1">
      <alignment horizontal="left" vertical="center" wrapText="1"/>
    </xf>
    <xf numFmtId="3" fontId="2" fillId="0" borderId="11" xfId="0" applyNumberFormat="1" applyFont="1" applyBorder="1" applyAlignment="1">
      <alignment horizontal="right" vertical="center"/>
    </xf>
    <xf numFmtId="181" fontId="5" fillId="0" borderId="7" xfId="0" applyNumberFormat="1" applyFont="1" applyBorder="1" applyAlignment="1">
      <alignment horizontal="right" vertical="center"/>
    </xf>
    <xf numFmtId="180" fontId="5" fillId="0" borderId="14" xfId="56" applyNumberFormat="1" applyFont="1" applyBorder="1" applyAlignment="1">
      <alignment horizontal="left" vertical="center"/>
    </xf>
    <xf numFmtId="180" fontId="5" fillId="0" borderId="14" xfId="0" applyNumberFormat="1" applyFont="1" applyBorder="1" applyAlignment="1">
      <alignment horizontal="left" vertical="center"/>
    </xf>
    <xf numFmtId="0" fontId="2" fillId="0" borderId="14" xfId="0" applyFont="1" applyFill="1" applyBorder="1" applyAlignment="1">
      <alignment horizontal="left" vertical="center" wrapText="1"/>
    </xf>
    <xf numFmtId="0" fontId="2" fillId="0" borderId="14" xfId="0" applyFont="1" applyBorder="1" applyAlignment="1">
      <alignment horizontal="left" vertical="center" wrapText="1"/>
    </xf>
    <xf numFmtId="3" fontId="2" fillId="0" borderId="14" xfId="0" applyNumberFormat="1" applyFont="1" applyBorder="1" applyAlignment="1">
      <alignment horizontal="right" vertical="center"/>
    </xf>
    <xf numFmtId="181" fontId="5" fillId="0" borderId="14" xfId="0" applyNumberFormat="1" applyFont="1" applyBorder="1" applyAlignment="1">
      <alignment horizontal="right" vertical="center"/>
    </xf>
    <xf numFmtId="0" fontId="2" fillId="2" borderId="11" xfId="0" applyFont="1" applyFill="1" applyBorder="1" applyAlignment="1">
      <alignment horizontal="right" vertical="center"/>
    </xf>
    <xf numFmtId="181" fontId="5" fillId="0" borderId="6" xfId="0" applyNumberFormat="1" applyFont="1" applyBorder="1" applyAlignment="1">
      <alignment horizontal="right" vertical="center"/>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1" fillId="0" borderId="0" xfId="0" applyFont="1" applyFill="1" applyBorder="1" applyAlignment="1">
      <alignment horizontal="left"/>
    </xf>
    <xf numFmtId="0" fontId="11" fillId="0" borderId="0" xfId="0" applyFont="1" applyFill="1" applyBorder="1" applyAlignment="1"/>
    <xf numFmtId="0" fontId="11" fillId="0" borderId="0" xfId="0" applyFont="1" applyFill="1" applyBorder="1"/>
    <xf numFmtId="0" fontId="11" fillId="0" borderId="0" xfId="0" applyFont="1" applyFill="1" applyBorder="1" applyAlignment="1">
      <alignment horizontal="center"/>
    </xf>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0" xfId="0" applyFont="1" applyFill="1" applyBorder="1" applyAlignment="1" applyProtection="1">
      <alignment horizontal="center" vertical="center"/>
      <protection locked="0"/>
    </xf>
    <xf numFmtId="0" fontId="14" fillId="0" borderId="0" xfId="0" applyFont="1" applyFill="1" applyBorder="1" applyAlignment="1" applyProtection="1">
      <alignment horizontal="left" vertical="center"/>
      <protection locked="0"/>
    </xf>
    <xf numFmtId="0" fontId="15" fillId="0" borderId="7" xfId="0" applyFont="1" applyFill="1" applyBorder="1" applyAlignment="1">
      <alignment horizontal="center" vertical="center" wrapText="1"/>
    </xf>
    <xf numFmtId="0" fontId="15" fillId="0" borderId="7" xfId="0" applyFont="1" applyFill="1" applyBorder="1" applyAlignment="1" applyProtection="1">
      <alignment horizontal="center" vertical="center"/>
      <protection locked="0"/>
    </xf>
    <xf numFmtId="0" fontId="16" fillId="0" borderId="7" xfId="0" applyFont="1" applyFill="1" applyBorder="1" applyAlignment="1">
      <alignment horizontal="center" vertical="center" wrapText="1"/>
    </xf>
    <xf numFmtId="0" fontId="16" fillId="0" borderId="7" xfId="0" applyFont="1" applyFill="1" applyBorder="1" applyAlignment="1" applyProtection="1">
      <alignment horizontal="center" vertical="center"/>
      <protection locked="0"/>
    </xf>
    <xf numFmtId="0" fontId="14" fillId="0" borderId="7" xfId="0" applyFont="1" applyFill="1" applyBorder="1" applyAlignment="1">
      <alignment horizontal="center" vertical="center" wrapText="1"/>
    </xf>
    <xf numFmtId="0" fontId="14" fillId="0" borderId="7" xfId="0" applyFont="1" applyFill="1" applyBorder="1" applyAlignment="1" applyProtection="1">
      <alignment horizontal="left" vertical="center" wrapText="1"/>
      <protection locked="0"/>
    </xf>
    <xf numFmtId="0" fontId="14" fillId="0" borderId="7" xfId="0" applyFont="1" applyFill="1" applyBorder="1" applyAlignment="1">
      <alignment horizontal="left" vertical="center" wrapText="1"/>
    </xf>
    <xf numFmtId="0" fontId="14" fillId="0" borderId="0" xfId="0" applyFont="1" applyFill="1" applyBorder="1" applyAlignment="1" applyProtection="1">
      <alignment horizontal="right" vertical="center"/>
      <protection locked="0"/>
    </xf>
    <xf numFmtId="0" fontId="14" fillId="0" borderId="7" xfId="0" applyNumberFormat="1" applyFont="1" applyFill="1" applyBorder="1" applyAlignment="1">
      <alignment horizontal="left" vertical="center" wrapText="1"/>
    </xf>
    <xf numFmtId="0" fontId="16" fillId="0" borderId="0" xfId="57" applyFont="1" applyFill="1" applyBorder="1" applyAlignment="1" applyProtection="1">
      <alignment horizontal="center"/>
    </xf>
    <xf numFmtId="0" fontId="16" fillId="0" borderId="0" xfId="0" applyFont="1" applyFill="1" applyBorder="1" applyAlignment="1">
      <alignment vertical="top"/>
    </xf>
    <xf numFmtId="49" fontId="16" fillId="0" borderId="0" xfId="0" applyNumberFormat="1" applyFont="1" applyFill="1" applyBorder="1"/>
    <xf numFmtId="0" fontId="15" fillId="0" borderId="0" xfId="0" applyFont="1" applyFill="1" applyBorder="1" applyAlignment="1">
      <alignment horizontal="left" vertical="center"/>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lignment horizontal="center" vertical="center" wrapText="1"/>
    </xf>
    <xf numFmtId="0" fontId="15" fillId="0" borderId="5" xfId="0" applyFont="1" applyFill="1" applyBorder="1" applyAlignment="1" applyProtection="1">
      <alignment horizontal="center" vertical="center" wrapText="1"/>
      <protection locked="0"/>
    </xf>
    <xf numFmtId="0" fontId="15" fillId="0" borderId="5" xfId="0"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6" xfId="0" applyFont="1" applyFill="1" applyBorder="1" applyAlignment="1" applyProtection="1">
      <alignment horizontal="center" vertical="center" wrapText="1"/>
      <protection locked="0"/>
    </xf>
    <xf numFmtId="0" fontId="15" fillId="0" borderId="6" xfId="0" applyFont="1" applyFill="1" applyBorder="1" applyAlignment="1">
      <alignment horizontal="center" vertical="center"/>
    </xf>
    <xf numFmtId="0" fontId="15" fillId="0" borderId="6" xfId="0" applyFont="1" applyFill="1" applyBorder="1" applyAlignment="1">
      <alignment horizontal="center" vertical="center" wrapText="1"/>
    </xf>
    <xf numFmtId="0" fontId="16" fillId="0" borderId="7" xfId="0" applyFont="1" applyFill="1" applyBorder="1" applyAlignment="1">
      <alignment horizontal="center" vertical="center"/>
    </xf>
    <xf numFmtId="0" fontId="14" fillId="0" borderId="15" xfId="59" applyFont="1" applyFill="1" applyBorder="1" applyAlignment="1">
      <alignment horizontal="left" vertical="center" wrapText="1"/>
    </xf>
    <xf numFmtId="49" fontId="17" fillId="0" borderId="16" xfId="0" applyNumberFormat="1" applyFont="1" applyFill="1" applyBorder="1" applyAlignment="1">
      <alignment horizontal="left" vertical="center" wrapText="1"/>
    </xf>
    <xf numFmtId="0" fontId="14" fillId="0" borderId="15" xfId="0" applyFont="1" applyFill="1" applyBorder="1" applyAlignment="1">
      <alignment horizontal="left" vertical="center"/>
    </xf>
    <xf numFmtId="0" fontId="14" fillId="0" borderId="15" xfId="0" applyFont="1" applyFill="1" applyBorder="1" applyAlignment="1">
      <alignment horizontal="left" vertical="center" wrapText="1"/>
    </xf>
    <xf numFmtId="0" fontId="17" fillId="0" borderId="15" xfId="0" applyFont="1" applyFill="1" applyBorder="1" applyAlignment="1">
      <alignment horizontal="left" vertical="center"/>
    </xf>
    <xf numFmtId="0" fontId="14" fillId="0" borderId="15" xfId="57" applyFont="1" applyFill="1" applyBorder="1" applyAlignment="1" applyProtection="1">
      <alignment horizontal="left" vertical="center"/>
    </xf>
    <xf numFmtId="0" fontId="16" fillId="0" borderId="2" xfId="0" applyFont="1" applyFill="1" applyBorder="1" applyAlignment="1" applyProtection="1">
      <alignment horizontal="center" vertical="center" wrapText="1"/>
      <protection locked="0"/>
    </xf>
    <xf numFmtId="0" fontId="14" fillId="0" borderId="3" xfId="0" applyFont="1" applyFill="1" applyBorder="1" applyAlignment="1">
      <alignment horizontal="left" vertical="center"/>
    </xf>
    <xf numFmtId="0" fontId="14" fillId="0" borderId="4" xfId="0" applyFont="1" applyFill="1" applyBorder="1" applyAlignment="1">
      <alignment horizontal="left" vertical="center"/>
    </xf>
    <xf numFmtId="0" fontId="15" fillId="0" borderId="0" xfId="0" applyFont="1" applyFill="1" applyBorder="1"/>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2" xfId="0" applyFont="1" applyFill="1" applyBorder="1" applyAlignment="1" applyProtection="1">
      <alignment horizontal="center" vertical="center" wrapText="1"/>
      <protection locked="0"/>
    </xf>
    <xf numFmtId="0" fontId="15" fillId="0" borderId="11" xfId="0" applyFont="1" applyFill="1" applyBorder="1" applyAlignment="1">
      <alignment horizontal="center" vertical="center"/>
    </xf>
    <xf numFmtId="43" fontId="16" fillId="0" borderId="15" xfId="57" applyNumberFormat="1" applyFont="1" applyFill="1" applyBorder="1" applyAlignment="1" applyProtection="1">
      <alignment horizontal="center" vertical="center"/>
    </xf>
    <xf numFmtId="43" fontId="18" fillId="0" borderId="17" xfId="0" applyNumberFormat="1" applyFont="1" applyFill="1" applyBorder="1" applyAlignment="1">
      <alignment horizontal="center" vertical="center" wrapText="1"/>
    </xf>
    <xf numFmtId="43" fontId="14" fillId="0" borderId="15" xfId="57" applyNumberFormat="1" applyFont="1" applyFill="1" applyBorder="1" applyAlignment="1" applyProtection="1">
      <alignment horizontal="center" vertical="center" wrapText="1"/>
    </xf>
    <xf numFmtId="176" fontId="14" fillId="0" borderId="7" xfId="0" applyNumberFormat="1" applyFont="1" applyFill="1" applyBorder="1" applyAlignment="1">
      <alignment horizontal="right" vertical="center"/>
    </xf>
    <xf numFmtId="0" fontId="14" fillId="0" borderId="0" xfId="0" applyFont="1" applyFill="1" applyBorder="1" applyAlignment="1">
      <alignment horizontal="right" vertical="center"/>
    </xf>
    <xf numFmtId="0" fontId="14" fillId="0" borderId="0" xfId="0" applyFont="1" applyFill="1" applyBorder="1" applyAlignment="1">
      <alignment horizontal="right"/>
    </xf>
    <xf numFmtId="0" fontId="16" fillId="0" borderId="0" xfId="57" applyFont="1" applyFill="1" applyBorder="1" applyAlignment="1" applyProtection="1"/>
    <xf numFmtId="0" fontId="16" fillId="0" borderId="0" xfId="0" applyFont="1" applyFill="1" applyBorder="1" applyAlignment="1" applyProtection="1">
      <alignment vertical="top"/>
      <protection locked="0"/>
    </xf>
    <xf numFmtId="49" fontId="16" fillId="0" borderId="0" xfId="0" applyNumberFormat="1" applyFont="1" applyFill="1" applyBorder="1" applyProtection="1">
      <protection locked="0"/>
    </xf>
    <xf numFmtId="0" fontId="15" fillId="0" borderId="0" xfId="0" applyFont="1" applyFill="1" applyBorder="1" applyAlignment="1" applyProtection="1">
      <alignment horizontal="left" vertical="center"/>
      <protection locked="0"/>
    </xf>
    <xf numFmtId="0" fontId="15" fillId="0" borderId="5" xfId="0" applyFont="1" applyFill="1" applyBorder="1" applyAlignment="1" applyProtection="1">
      <alignment horizontal="center" vertical="center"/>
      <protection locked="0"/>
    </xf>
    <xf numFmtId="0" fontId="15" fillId="0" borderId="6" xfId="0" applyFont="1" applyFill="1" applyBorder="1" applyAlignment="1" applyProtection="1">
      <alignment horizontal="center" vertical="center"/>
      <protection locked="0"/>
    </xf>
    <xf numFmtId="49" fontId="19" fillId="0" borderId="15" xfId="57" applyNumberFormat="1" applyFont="1" applyFill="1" applyBorder="1" applyAlignment="1" applyProtection="1">
      <alignment horizontal="left" vertical="center"/>
    </xf>
    <xf numFmtId="0" fontId="14" fillId="0" borderId="15" xfId="59" applyFont="1" applyFill="1" applyBorder="1" applyAlignment="1">
      <alignment horizontal="left" vertical="center"/>
    </xf>
    <xf numFmtId="0" fontId="17" fillId="0" borderId="15" xfId="0" applyFont="1" applyFill="1" applyBorder="1" applyAlignment="1">
      <alignment horizontal="left" vertical="center" wrapText="1"/>
    </xf>
    <xf numFmtId="43" fontId="14" fillId="0" borderId="15" xfId="57" applyNumberFormat="1" applyFont="1" applyFill="1" applyBorder="1" applyAlignment="1" applyProtection="1">
      <alignment horizontal="left" vertical="center"/>
    </xf>
    <xf numFmtId="43" fontId="14" fillId="0" borderId="15" xfId="57" applyNumberFormat="1" applyFont="1" applyFill="1" applyBorder="1" applyAlignment="1" applyProtection="1">
      <alignment horizontal="left" vertical="center" wrapText="1"/>
    </xf>
    <xf numFmtId="43" fontId="17" fillId="0" borderId="15" xfId="0" applyNumberFormat="1" applyFont="1" applyFill="1" applyBorder="1" applyAlignment="1">
      <alignment horizontal="left" vertical="center" wrapText="1"/>
    </xf>
    <xf numFmtId="0" fontId="14" fillId="0" borderId="18" xfId="0" applyFont="1" applyFill="1" applyBorder="1" applyAlignment="1">
      <alignment horizontal="left" vertical="center"/>
    </xf>
    <xf numFmtId="0" fontId="17" fillId="0" borderId="18" xfId="0" applyFont="1" applyFill="1" applyBorder="1" applyAlignment="1">
      <alignment horizontal="left" vertical="center" wrapText="1"/>
    </xf>
    <xf numFmtId="43" fontId="14" fillId="0" borderId="18" xfId="57" applyNumberFormat="1" applyFont="1" applyFill="1" applyBorder="1" applyAlignment="1" applyProtection="1">
      <alignment horizontal="left" vertical="center" wrapText="1"/>
    </xf>
    <xf numFmtId="0" fontId="14" fillId="0" borderId="3" xfId="0" applyFont="1" applyFill="1" applyBorder="1" applyAlignment="1" applyProtection="1">
      <alignment horizontal="left" vertical="center"/>
      <protection locked="0"/>
    </xf>
    <xf numFmtId="0" fontId="14" fillId="0" borderId="4" xfId="0" applyFont="1" applyFill="1" applyBorder="1" applyAlignment="1" applyProtection="1">
      <alignment horizontal="left" vertical="center"/>
      <protection locked="0"/>
    </xf>
    <xf numFmtId="0" fontId="16" fillId="0" borderId="0" xfId="0" applyFont="1" applyFill="1" applyBorder="1" applyProtection="1">
      <protection locked="0"/>
    </xf>
    <xf numFmtId="0" fontId="15" fillId="0" borderId="0" xfId="0" applyFont="1" applyFill="1" applyBorder="1" applyProtection="1">
      <protection locked="0"/>
    </xf>
    <xf numFmtId="0" fontId="15" fillId="0" borderId="2" xfId="0" applyFont="1" applyFill="1" applyBorder="1" applyAlignment="1" applyProtection="1">
      <alignment horizontal="center" vertical="center"/>
      <protection locked="0"/>
    </xf>
    <xf numFmtId="0" fontId="15" fillId="0" borderId="3"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0" borderId="2" xfId="0" applyFont="1" applyFill="1" applyBorder="1" applyAlignment="1" applyProtection="1">
      <alignment horizontal="center" vertical="center" wrapText="1"/>
      <protection locked="0"/>
    </xf>
    <xf numFmtId="0" fontId="15" fillId="0" borderId="7" xfId="0" applyFont="1" applyFill="1" applyBorder="1" applyAlignment="1" applyProtection="1">
      <alignment horizontal="center" vertical="center" wrapText="1"/>
      <protection locked="0"/>
    </xf>
    <xf numFmtId="43" fontId="14" fillId="0" borderId="15" xfId="57" applyNumberFormat="1" applyFont="1" applyFill="1" applyBorder="1" applyAlignment="1" applyProtection="1">
      <alignment horizontal="center" vertical="center"/>
    </xf>
    <xf numFmtId="43" fontId="17" fillId="0" borderId="15" xfId="0" applyNumberFormat="1" applyFont="1" applyFill="1" applyBorder="1" applyAlignment="1">
      <alignment horizontal="center" vertical="center" wrapText="1"/>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43" fontId="15" fillId="0" borderId="15" xfId="57" applyNumberFormat="1" applyFont="1" applyFill="1" applyBorder="1" applyAlignment="1" applyProtection="1">
      <alignment horizontal="center" vertical="center"/>
    </xf>
    <xf numFmtId="43" fontId="14" fillId="0" borderId="15" xfId="57" applyNumberFormat="1" applyFont="1" applyFill="1" applyBorder="1" applyAlignment="1" applyProtection="1">
      <alignment horizontal="right" vertical="center" wrapText="1"/>
    </xf>
    <xf numFmtId="0" fontId="2" fillId="0" borderId="0" xfId="0" applyFont="1" applyBorder="1" applyAlignment="1">
      <alignment horizontal="right" vertical="center" wrapText="1"/>
    </xf>
    <xf numFmtId="0" fontId="20"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0" fontId="1" fillId="0" borderId="0" xfId="0" applyFont="1" applyBorder="1" applyAlignment="1">
      <alignment vertical="top"/>
    </xf>
    <xf numFmtId="0" fontId="2" fillId="0" borderId="0" xfId="0"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2" xfId="0" applyFont="1" applyBorder="1" applyAlignment="1" applyProtection="1">
      <alignment horizontal="center" vertical="center"/>
      <protection locked="0"/>
    </xf>
    <xf numFmtId="0" fontId="4" fillId="0" borderId="9" xfId="0" applyFont="1" applyBorder="1" applyAlignment="1">
      <alignment horizontal="center" vertical="center"/>
    </xf>
    <xf numFmtId="49" fontId="4" fillId="0" borderId="7" xfId="0" applyNumberFormat="1" applyFont="1" applyBorder="1" applyAlignment="1">
      <alignment horizontal="center" vertical="center"/>
    </xf>
    <xf numFmtId="0" fontId="4" fillId="0" borderId="11" xfId="0" applyFont="1" applyBorder="1" applyAlignment="1">
      <alignment horizontal="center" vertical="center"/>
    </xf>
    <xf numFmtId="0" fontId="2" fillId="0" borderId="7" xfId="0" applyFont="1" applyBorder="1" applyAlignment="1">
      <alignment horizontal="left" vertical="center"/>
    </xf>
    <xf numFmtId="181" fontId="2" fillId="0" borderId="7" xfId="0" applyNumberFormat="1" applyFont="1" applyBorder="1" applyAlignment="1">
      <alignment horizontal="right" vertical="center"/>
    </xf>
    <xf numFmtId="0" fontId="2" fillId="0" borderId="7" xfId="0" applyFont="1" applyFill="1" applyBorder="1" applyAlignment="1">
      <alignment horizontal="left" vertical="center" wrapText="1" indent="1"/>
    </xf>
    <xf numFmtId="0" fontId="2" fillId="0" borderId="7" xfId="0" applyFont="1" applyFill="1" applyBorder="1" applyAlignment="1">
      <alignment horizontal="left" vertical="center" wrapText="1" indent="2"/>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21" fillId="0" borderId="7" xfId="0" applyFont="1" applyBorder="1" applyAlignment="1" applyProtection="1">
      <alignment horizontal="center" vertical="center" wrapText="1"/>
      <protection locked="0"/>
    </xf>
    <xf numFmtId="0" fontId="21"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22" fillId="0" borderId="7" xfId="0" applyFont="1" applyBorder="1" applyAlignment="1">
      <alignment horizontal="center" vertical="center"/>
    </xf>
    <xf numFmtId="0" fontId="22" fillId="0" borderId="7" xfId="0" applyFont="1" applyBorder="1" applyAlignment="1" applyProtection="1">
      <alignment horizontal="center" vertical="center" wrapText="1"/>
      <protection locked="0"/>
    </xf>
    <xf numFmtId="176" fontId="23" fillId="0" borderId="7" xfId="0" applyNumberFormat="1" applyFont="1" applyBorder="1" applyAlignment="1">
      <alignment horizontal="right" vertical="center"/>
    </xf>
    <xf numFmtId="0" fontId="16" fillId="0" borderId="0" xfId="57" applyFont="1" applyAlignment="1" applyProtection="1"/>
    <xf numFmtId="0" fontId="11" fillId="0" borderId="0" xfId="0" applyFont="1" applyBorder="1"/>
    <xf numFmtId="0" fontId="11" fillId="0" borderId="0" xfId="0" applyFont="1" applyBorder="1" applyAlignment="1">
      <alignment horizontal="center" vertical="center"/>
    </xf>
    <xf numFmtId="0" fontId="16" fillId="2" borderId="0" xfId="0" applyFont="1" applyFill="1" applyBorder="1" applyAlignment="1" applyProtection="1">
      <alignment horizontal="right" vertical="center" wrapText="1"/>
      <protection locked="0"/>
    </xf>
    <xf numFmtId="0" fontId="24" fillId="2" borderId="0" xfId="0" applyFont="1" applyFill="1" applyBorder="1" applyAlignment="1" applyProtection="1">
      <alignment horizontal="center" vertical="center" wrapText="1"/>
      <protection locked="0"/>
    </xf>
    <xf numFmtId="0" fontId="14" fillId="2" borderId="0" xfId="0" applyFont="1" applyFill="1" applyBorder="1" applyAlignment="1" applyProtection="1">
      <alignment horizontal="left" vertical="center" wrapText="1"/>
      <protection locked="0"/>
    </xf>
    <xf numFmtId="0" fontId="25" fillId="2" borderId="1" xfId="0" applyFont="1" applyFill="1" applyBorder="1" applyAlignment="1">
      <alignment horizontal="center" vertical="center"/>
    </xf>
    <xf numFmtId="0" fontId="25" fillId="0" borderId="2" xfId="0" applyFont="1" applyBorder="1" applyAlignment="1" applyProtection="1">
      <alignment horizontal="center" vertical="center"/>
      <protection locked="0"/>
    </xf>
    <xf numFmtId="0" fontId="25" fillId="0" borderId="3"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5" fillId="0" borderId="1" xfId="0" applyFont="1" applyBorder="1" applyAlignment="1" applyProtection="1">
      <alignment horizontal="center" vertical="center"/>
      <protection locked="0"/>
    </xf>
    <xf numFmtId="0" fontId="25" fillId="2" borderId="6" xfId="0" applyFont="1" applyFill="1" applyBorder="1" applyAlignment="1" applyProtection="1">
      <alignment horizontal="center" vertical="center" wrapText="1"/>
      <protection locked="0"/>
    </xf>
    <xf numFmtId="0" fontId="25" fillId="0" borderId="6" xfId="0" applyFont="1" applyBorder="1" applyAlignment="1" applyProtection="1">
      <alignment horizontal="center" vertical="center"/>
      <protection locked="0"/>
    </xf>
    <xf numFmtId="0" fontId="25" fillId="0" borderId="7" xfId="0" applyFont="1" applyBorder="1" applyAlignment="1" applyProtection="1">
      <alignment horizontal="center" vertical="center"/>
      <protection locked="0"/>
    </xf>
    <xf numFmtId="0" fontId="14" fillId="2" borderId="7" xfId="0" applyFont="1" applyFill="1" applyBorder="1" applyAlignment="1">
      <alignment horizontal="center" vertical="center" wrapText="1"/>
    </xf>
    <xf numFmtId="0" fontId="14" fillId="2" borderId="7" xfId="0" applyFont="1" applyFill="1" applyBorder="1" applyAlignment="1" applyProtection="1">
      <alignment horizontal="center" vertical="center" wrapText="1"/>
      <protection locked="0"/>
    </xf>
    <xf numFmtId="43" fontId="14" fillId="0" borderId="15" xfId="0" applyNumberFormat="1" applyFont="1" applyFill="1" applyBorder="1" applyAlignment="1">
      <alignment horizontal="center" vertical="center"/>
    </xf>
    <xf numFmtId="182" fontId="14" fillId="0" borderId="15" xfId="0" applyNumberFormat="1" applyFont="1" applyFill="1" applyBorder="1" applyAlignment="1">
      <alignment horizontal="right" vertical="center"/>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182" fontId="14" fillId="0" borderId="15" xfId="0" applyNumberFormat="1" applyFont="1" applyFill="1" applyBorder="1" applyAlignment="1">
      <alignment horizontal="center" vertical="center"/>
    </xf>
    <xf numFmtId="182" fontId="14" fillId="0" borderId="7" xfId="57" applyNumberFormat="1" applyFont="1" applyBorder="1" applyAlignment="1" applyProtection="1">
      <alignment horizontal="center" vertical="center"/>
    </xf>
    <xf numFmtId="182" fontId="14" fillId="0" borderId="0" xfId="57" applyNumberFormat="1" applyFont="1" applyAlignment="1" applyProtection="1">
      <alignment horizontal="center" vertical="center"/>
    </xf>
    <xf numFmtId="0" fontId="14" fillId="0" borderId="15" xfId="57" applyFont="1" applyBorder="1" applyAlignment="1" applyProtection="1">
      <alignment horizontal="left" vertical="center"/>
    </xf>
    <xf numFmtId="43" fontId="14" fillId="0" borderId="7" xfId="57" applyNumberFormat="1" applyFont="1" applyBorder="1" applyAlignment="1" applyProtection="1">
      <alignment horizontal="center" vertical="center"/>
    </xf>
    <xf numFmtId="0" fontId="14" fillId="2" borderId="2" xfId="0" applyFont="1" applyFill="1" applyBorder="1" applyAlignment="1">
      <alignment horizontal="center" vertical="center" wrapText="1"/>
    </xf>
    <xf numFmtId="0" fontId="14" fillId="2" borderId="4" xfId="0" applyFont="1" applyFill="1" applyBorder="1" applyAlignment="1">
      <alignment horizontal="left" vertical="center"/>
    </xf>
    <xf numFmtId="176" fontId="14" fillId="0" borderId="7" xfId="0" applyNumberFormat="1" applyFont="1" applyBorder="1" applyAlignment="1">
      <alignment horizontal="right"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6" xfId="0" applyFont="1" applyBorder="1" applyAlignment="1" applyProtection="1">
      <alignment horizontal="center" vertical="center" wrapText="1"/>
      <protection locked="0"/>
    </xf>
    <xf numFmtId="0" fontId="25" fillId="0" borderId="7" xfId="0" applyFont="1" applyBorder="1" applyAlignment="1" applyProtection="1">
      <alignment horizontal="center" vertical="center" wrapText="1"/>
      <protection locked="0"/>
    </xf>
    <xf numFmtId="181" fontId="14" fillId="0" borderId="15" xfId="0" applyNumberFormat="1" applyFont="1" applyFill="1" applyBorder="1" applyAlignment="1">
      <alignment horizontal="right" vertical="center"/>
    </xf>
    <xf numFmtId="181" fontId="14" fillId="0" borderId="19" xfId="0" applyNumberFormat="1" applyFont="1" applyFill="1" applyBorder="1" applyAlignment="1">
      <alignment horizontal="right" vertical="center"/>
    </xf>
    <xf numFmtId="0" fontId="26" fillId="0" borderId="15" xfId="0" applyFont="1" applyFill="1" applyBorder="1" applyAlignment="1">
      <alignment vertical="center"/>
    </xf>
    <xf numFmtId="0" fontId="14" fillId="0" borderId="15" xfId="57" applyFont="1" applyBorder="1" applyAlignment="1" applyProtection="1">
      <alignment horizontal="right" vertical="center"/>
    </xf>
    <xf numFmtId="0" fontId="16" fillId="0" borderId="15" xfId="57" applyFont="1" applyBorder="1" applyAlignment="1" applyProtection="1"/>
    <xf numFmtId="0" fontId="27" fillId="0" borderId="15" xfId="0" applyFont="1" applyFill="1" applyBorder="1" applyAlignment="1">
      <alignment vertical="center"/>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lignment horizontal="left" vertical="center"/>
    </xf>
    <xf numFmtId="0" fontId="2" fillId="2" borderId="7" xfId="0" applyFont="1" applyFill="1" applyBorder="1" applyAlignment="1" applyProtection="1">
      <alignment horizontal="left" vertical="center" wrapText="1" indent="1"/>
      <protection locked="0"/>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8" fillId="0" borderId="0" xfId="0" applyFont="1" applyBorder="1"/>
    <xf numFmtId="0" fontId="2" fillId="0" borderId="7" xfId="0" applyFont="1" applyBorder="1" applyAlignment="1" applyProtection="1">
      <alignment vertical="center"/>
      <protection locked="0"/>
    </xf>
    <xf numFmtId="0" fontId="14" fillId="0" borderId="15" xfId="59" applyFont="1" applyFill="1" applyBorder="1" applyAlignment="1" quotePrefix="1">
      <alignment horizontal="left" vertical="center"/>
    </xf>
    <xf numFmtId="0" fontId="14" fillId="0" borderId="7" xfId="0" applyFont="1" applyFill="1" applyBorder="1" applyAlignment="1" quotePrefix="1">
      <alignment horizontal="left" vertical="center" wrapText="1"/>
    </xf>
  </cellXfs>
  <cellStyles count="6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 name="常规 2 2" xfId="58"/>
    <cellStyle name="常规 3" xfId="59"/>
    <cellStyle name="常规 2 5" xfId="60"/>
    <cellStyle name="常规 3 2" xfId="61"/>
    <cellStyle name="常规 4" xfId="62"/>
    <cellStyle name="常规 5" xfId="63"/>
    <cellStyle name="常规 3 3" xfId="64"/>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B19" sqref="B19"/>
    </sheetView>
  </sheetViews>
  <sheetFormatPr defaultColWidth="8.57272727272727" defaultRowHeight="12.75" customHeight="1" outlineLevelCol="3"/>
  <cols>
    <col min="1" max="4" width="41" customWidth="1"/>
  </cols>
  <sheetData>
    <row r="1" customHeight="1" spans="1:4">
      <c r="A1" s="1"/>
      <c r="B1" s="1"/>
      <c r="C1" s="1"/>
      <c r="D1" s="1"/>
    </row>
    <row r="2" ht="15" customHeight="1" spans="1:4">
      <c r="A2" s="46"/>
      <c r="B2" s="46"/>
      <c r="C2" s="46"/>
      <c r="D2" s="65" t="s">
        <v>0</v>
      </c>
    </row>
    <row r="3" ht="41.25" customHeight="1" spans="1:1">
      <c r="A3" s="41" t="str">
        <f>"2025"&amp;"年部门财务收支预算总表"</f>
        <v>2025年部门财务收支预算总表</v>
      </c>
    </row>
    <row r="4" ht="17.25" customHeight="1" spans="1:4">
      <c r="A4" s="44" t="str">
        <f>"单位名称："&amp;"云南五华产业园区管理委员会"</f>
        <v>单位名称：云南五华产业园区管理委员会</v>
      </c>
      <c r="B4" s="253"/>
      <c r="D4" s="241" t="s">
        <v>1</v>
      </c>
    </row>
    <row r="5" ht="23.25" customHeight="1" spans="1:4">
      <c r="A5" s="254" t="s">
        <v>2</v>
      </c>
      <c r="B5" s="255"/>
      <c r="C5" s="254" t="s">
        <v>3</v>
      </c>
      <c r="D5" s="255"/>
    </row>
    <row r="6" ht="24" customHeight="1" spans="1:4">
      <c r="A6" s="254" t="s">
        <v>4</v>
      </c>
      <c r="B6" s="254" t="s">
        <v>5</v>
      </c>
      <c r="C6" s="254" t="s">
        <v>6</v>
      </c>
      <c r="D6" s="254" t="s">
        <v>5</v>
      </c>
    </row>
    <row r="7" ht="17.25" customHeight="1" spans="1:4">
      <c r="A7" s="256" t="s">
        <v>7</v>
      </c>
      <c r="B7" s="81">
        <v>30000000</v>
      </c>
      <c r="C7" s="256" t="s">
        <v>8</v>
      </c>
      <c r="D7" s="81"/>
    </row>
    <row r="8" ht="17.25" customHeight="1" spans="1:4">
      <c r="A8" s="256" t="s">
        <v>9</v>
      </c>
      <c r="B8" s="81"/>
      <c r="C8" s="256" t="s">
        <v>10</v>
      </c>
      <c r="D8" s="81"/>
    </row>
    <row r="9" ht="17.25" customHeight="1" spans="1:4">
      <c r="A9" s="256" t="s">
        <v>11</v>
      </c>
      <c r="B9" s="81"/>
      <c r="C9" s="314" t="s">
        <v>12</v>
      </c>
      <c r="D9" s="81"/>
    </row>
    <row r="10" ht="17.25" customHeight="1" spans="1:4">
      <c r="A10" s="256" t="s">
        <v>13</v>
      </c>
      <c r="B10" s="81"/>
      <c r="C10" s="314" t="s">
        <v>14</v>
      </c>
      <c r="D10" s="81"/>
    </row>
    <row r="11" ht="17.25" customHeight="1" spans="1:4">
      <c r="A11" s="256" t="s">
        <v>15</v>
      </c>
      <c r="B11" s="81"/>
      <c r="C11" s="314" t="s">
        <v>16</v>
      </c>
      <c r="D11" s="81"/>
    </row>
    <row r="12" ht="17.25" customHeight="1" spans="1:4">
      <c r="A12" s="256" t="s">
        <v>17</v>
      </c>
      <c r="B12" s="81"/>
      <c r="C12" s="314" t="s">
        <v>18</v>
      </c>
      <c r="D12" s="81">
        <v>25969328.15</v>
      </c>
    </row>
    <row r="13" ht="17.25" customHeight="1" spans="1:4">
      <c r="A13" s="256" t="s">
        <v>19</v>
      </c>
      <c r="B13" s="81"/>
      <c r="C13" s="31" t="s">
        <v>20</v>
      </c>
      <c r="D13" s="81"/>
    </row>
    <row r="14" ht="17.25" customHeight="1" spans="1:4">
      <c r="A14" s="256" t="s">
        <v>21</v>
      </c>
      <c r="B14" s="81"/>
      <c r="C14" s="31" t="s">
        <v>22</v>
      </c>
      <c r="D14" s="81"/>
    </row>
    <row r="15" ht="17.25" customHeight="1" spans="1:4">
      <c r="A15" s="256" t="s">
        <v>23</v>
      </c>
      <c r="B15" s="81"/>
      <c r="C15" s="31" t="s">
        <v>24</v>
      </c>
      <c r="D15" s="81">
        <v>570000</v>
      </c>
    </row>
    <row r="16" ht="17.25" customHeight="1" spans="1:4">
      <c r="A16" s="256" t="s">
        <v>25</v>
      </c>
      <c r="B16" s="81"/>
      <c r="C16" s="31" t="s">
        <v>26</v>
      </c>
      <c r="D16" s="81"/>
    </row>
    <row r="17" ht="17.25" customHeight="1" spans="1:4">
      <c r="A17" s="248"/>
      <c r="B17" s="81"/>
      <c r="C17" s="31" t="s">
        <v>27</v>
      </c>
      <c r="D17" s="81">
        <v>1527371.85</v>
      </c>
    </row>
    <row r="18" ht="17.25" customHeight="1" spans="1:4">
      <c r="A18" s="257"/>
      <c r="B18" s="81"/>
      <c r="C18" s="31" t="s">
        <v>28</v>
      </c>
      <c r="D18" s="81"/>
    </row>
    <row r="19" ht="17.25" customHeight="1" spans="1:4">
      <c r="A19" s="257"/>
      <c r="B19" s="81"/>
      <c r="C19" s="31" t="s">
        <v>29</v>
      </c>
      <c r="D19" s="81"/>
    </row>
    <row r="20" ht="17.25" customHeight="1" spans="1:4">
      <c r="A20" s="257"/>
      <c r="B20" s="81"/>
      <c r="C20" s="31" t="s">
        <v>30</v>
      </c>
      <c r="D20" s="81">
        <v>1373300</v>
      </c>
    </row>
    <row r="21" ht="17.25" customHeight="1" spans="1:4">
      <c r="A21" s="257"/>
      <c r="B21" s="81"/>
      <c r="C21" s="31" t="s">
        <v>31</v>
      </c>
      <c r="D21" s="81"/>
    </row>
    <row r="22" ht="17.25" customHeight="1" spans="1:4">
      <c r="A22" s="257"/>
      <c r="B22" s="81"/>
      <c r="C22" s="31" t="s">
        <v>32</v>
      </c>
      <c r="D22" s="81"/>
    </row>
    <row r="23" ht="17.25" customHeight="1" spans="1:4">
      <c r="A23" s="257"/>
      <c r="B23" s="81"/>
      <c r="C23" s="31" t="s">
        <v>33</v>
      </c>
      <c r="D23" s="81"/>
    </row>
    <row r="24" ht="17.25" customHeight="1" spans="1:4">
      <c r="A24" s="257"/>
      <c r="B24" s="81"/>
      <c r="C24" s="31" t="s">
        <v>34</v>
      </c>
      <c r="D24" s="81"/>
    </row>
    <row r="25" ht="17.25" customHeight="1" spans="1:4">
      <c r="A25" s="257"/>
      <c r="B25" s="81"/>
      <c r="C25" s="31" t="s">
        <v>35</v>
      </c>
      <c r="D25" s="81">
        <v>560000</v>
      </c>
    </row>
    <row r="26" ht="17.25" customHeight="1" spans="1:4">
      <c r="A26" s="257"/>
      <c r="B26" s="81"/>
      <c r="C26" s="31" t="s">
        <v>36</v>
      </c>
      <c r="D26" s="81"/>
    </row>
    <row r="27" ht="17.25" customHeight="1" spans="1:4">
      <c r="A27" s="257"/>
      <c r="B27" s="81"/>
      <c r="C27" s="248" t="s">
        <v>37</v>
      </c>
      <c r="D27" s="81"/>
    </row>
    <row r="28" ht="17.25" customHeight="1" spans="1:4">
      <c r="A28" s="257"/>
      <c r="B28" s="81"/>
      <c r="C28" s="31" t="s">
        <v>38</v>
      </c>
      <c r="D28" s="81"/>
    </row>
    <row r="29" ht="16.5" customHeight="1" spans="1:4">
      <c r="A29" s="257"/>
      <c r="B29" s="81"/>
      <c r="C29" s="31" t="s">
        <v>39</v>
      </c>
      <c r="D29" s="81"/>
    </row>
    <row r="30" ht="16.5" customHeight="1" spans="1:4">
      <c r="A30" s="257"/>
      <c r="B30" s="81"/>
      <c r="C30" s="248" t="s">
        <v>40</v>
      </c>
      <c r="D30" s="81"/>
    </row>
    <row r="31" ht="17.25" customHeight="1" spans="1:4">
      <c r="A31" s="257"/>
      <c r="B31" s="81"/>
      <c r="C31" s="248" t="s">
        <v>41</v>
      </c>
      <c r="D31" s="81"/>
    </row>
    <row r="32" ht="17.25" customHeight="1" spans="1:4">
      <c r="A32" s="257"/>
      <c r="B32" s="81"/>
      <c r="C32" s="31" t="s">
        <v>42</v>
      </c>
      <c r="D32" s="81"/>
    </row>
    <row r="33" s="313" customFormat="1" ht="16.5" customHeight="1" spans="1:4">
      <c r="A33" s="257" t="s">
        <v>43</v>
      </c>
      <c r="B33" s="259">
        <f>B7</f>
        <v>30000000</v>
      </c>
      <c r="C33" s="257" t="s">
        <v>44</v>
      </c>
      <c r="D33" s="259">
        <f>SUM(D7:D32)</f>
        <v>30000000</v>
      </c>
    </row>
    <row r="34" ht="16.5" customHeight="1" spans="1:4">
      <c r="A34" s="248" t="s">
        <v>45</v>
      </c>
      <c r="B34" s="81"/>
      <c r="C34" s="248" t="s">
        <v>46</v>
      </c>
      <c r="D34" s="81"/>
    </row>
    <row r="35" ht="16.5" customHeight="1" spans="1:4">
      <c r="A35" s="31" t="s">
        <v>47</v>
      </c>
      <c r="B35" s="81"/>
      <c r="C35" s="31" t="s">
        <v>47</v>
      </c>
      <c r="D35" s="81"/>
    </row>
    <row r="36" ht="16.5" customHeight="1" spans="1:4">
      <c r="A36" s="31" t="s">
        <v>48</v>
      </c>
      <c r="B36" s="81"/>
      <c r="C36" s="31" t="s">
        <v>49</v>
      </c>
      <c r="D36" s="81"/>
    </row>
    <row r="37" s="313" customFormat="1" ht="16.5" customHeight="1" spans="1:4">
      <c r="A37" s="258" t="s">
        <v>50</v>
      </c>
      <c r="B37" s="259">
        <f>SUM(B33:B36)</f>
        <v>30000000</v>
      </c>
      <c r="C37" s="258" t="s">
        <v>51</v>
      </c>
      <c r="D37" s="259">
        <f>SUM(D33:D36)</f>
        <v>30000000</v>
      </c>
    </row>
  </sheetData>
  <mergeCells count="4">
    <mergeCell ref="A3:D3"/>
    <mergeCell ref="A4:B4"/>
    <mergeCell ref="A5:B5"/>
    <mergeCell ref="C5:D5"/>
  </mergeCells>
  <printOptions horizontalCentered="1"/>
  <pageMargins left="0.96" right="0.96" top="0.72" bottom="0.72" header="0" footer="0"/>
  <pageSetup paperSize="9" scale="62"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D23" sqref="D23"/>
    </sheetView>
  </sheetViews>
  <sheetFormatPr defaultColWidth="9.13636363636364" defaultRowHeight="14.25" customHeight="1" outlineLevelCol="5"/>
  <cols>
    <col min="1" max="1" width="32.1363636363636" customWidth="1"/>
    <col min="2" max="2" width="20.7090909090909" customWidth="1"/>
    <col min="3" max="3" width="32.1363636363636" customWidth="1"/>
    <col min="4" max="4" width="27.7090909090909" customWidth="1"/>
    <col min="5" max="6" width="36.7090909090909" customWidth="1"/>
  </cols>
  <sheetData>
    <row r="1" customHeight="1" spans="1:6">
      <c r="A1" s="1"/>
      <c r="B1" s="1"/>
      <c r="C1" s="1"/>
      <c r="D1" s="1"/>
      <c r="E1" s="1"/>
      <c r="F1" s="1"/>
    </row>
    <row r="2" ht="12" customHeight="1" spans="1:6">
      <c r="A2" s="136">
        <v>1</v>
      </c>
      <c r="B2" s="137">
        <v>0</v>
      </c>
      <c r="C2" s="136">
        <v>1</v>
      </c>
      <c r="D2" s="138"/>
      <c r="E2" s="138"/>
      <c r="F2" s="135" t="s">
        <v>914</v>
      </c>
    </row>
    <row r="3" ht="42" customHeight="1" spans="1:6">
      <c r="A3" s="139" t="str">
        <f>"2025"&amp;"年部门政府性基金预算支出预算表"</f>
        <v>2025年部门政府性基金预算支出预算表</v>
      </c>
      <c r="B3" s="139" t="s">
        <v>915</v>
      </c>
      <c r="C3" s="140"/>
      <c r="D3" s="141"/>
      <c r="E3" s="141"/>
      <c r="F3" s="141"/>
    </row>
    <row r="4" ht="13.5" customHeight="1" spans="1:6">
      <c r="A4" s="5" t="str">
        <f>"单位名称："&amp;"云南五华产业园区管理委员会"</f>
        <v>单位名称：云南五华产业园区管理委员会</v>
      </c>
      <c r="B4" s="5" t="s">
        <v>916</v>
      </c>
      <c r="C4" s="136"/>
      <c r="D4" s="138"/>
      <c r="E4" s="138"/>
      <c r="F4" s="135" t="s">
        <v>1</v>
      </c>
    </row>
    <row r="5" ht="19.5" customHeight="1" spans="1:6">
      <c r="A5" s="142" t="s">
        <v>164</v>
      </c>
      <c r="B5" s="143" t="s">
        <v>71</v>
      </c>
      <c r="C5" s="142" t="s">
        <v>72</v>
      </c>
      <c r="D5" s="11" t="s">
        <v>917</v>
      </c>
      <c r="E5" s="12"/>
      <c r="F5" s="13"/>
    </row>
    <row r="6" ht="18.75" customHeight="1" spans="1:6">
      <c r="A6" s="144"/>
      <c r="B6" s="145"/>
      <c r="C6" s="144"/>
      <c r="D6" s="16" t="s">
        <v>55</v>
      </c>
      <c r="E6" s="11" t="s">
        <v>74</v>
      </c>
      <c r="F6" s="16" t="s">
        <v>75</v>
      </c>
    </row>
    <row r="7" ht="18.75" customHeight="1" spans="1:6">
      <c r="A7" s="70">
        <v>1</v>
      </c>
      <c r="B7" s="146" t="s">
        <v>423</v>
      </c>
      <c r="C7" s="70">
        <v>3</v>
      </c>
      <c r="D7" s="147">
        <v>4</v>
      </c>
      <c r="E7" s="147">
        <v>5</v>
      </c>
      <c r="F7" s="147">
        <v>6</v>
      </c>
    </row>
    <row r="8" ht="21" customHeight="1" spans="1:6">
      <c r="A8" s="21"/>
      <c r="B8" s="21"/>
      <c r="C8" s="21"/>
      <c r="D8" s="81"/>
      <c r="E8" s="81"/>
      <c r="F8" s="81"/>
    </row>
    <row r="9" ht="21" customHeight="1" spans="1:6">
      <c r="A9" s="21"/>
      <c r="B9" s="21"/>
      <c r="C9" s="21"/>
      <c r="D9" s="81"/>
      <c r="E9" s="81"/>
      <c r="F9" s="81"/>
    </row>
    <row r="10" ht="18.75" customHeight="1" spans="1:6">
      <c r="A10" s="148" t="s">
        <v>153</v>
      </c>
      <c r="B10" s="148" t="s">
        <v>153</v>
      </c>
      <c r="C10" s="149" t="s">
        <v>153</v>
      </c>
      <c r="D10" s="81"/>
      <c r="E10" s="81"/>
      <c r="F10" s="81"/>
    </row>
    <row r="11" customHeight="1" spans="1:1">
      <c r="A11" t="s">
        <v>918</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4"/>
  <sheetViews>
    <sheetView showZeros="0" workbookViewId="0">
      <pane ySplit="1" topLeftCell="A3" activePane="bottomLeft" state="frozen"/>
      <selection/>
      <selection pane="bottomLeft" activeCell="A23" sqref="A23:G23"/>
    </sheetView>
  </sheetViews>
  <sheetFormatPr defaultColWidth="9.13636363636364" defaultRowHeight="14.25" customHeight="1"/>
  <cols>
    <col min="1" max="1" width="27.9090909090909" customWidth="1"/>
    <col min="2" max="2" width="27.8181818181818" customWidth="1"/>
    <col min="3" max="3" width="16.3636363636364" customWidth="1"/>
    <col min="4" max="5" width="21.9090909090909" customWidth="1"/>
    <col min="6" max="6" width="7.70909090909091" customWidth="1"/>
    <col min="7" max="7" width="11.1363636363636" customWidth="1"/>
    <col min="8" max="8" width="13.2818181818182" customWidth="1"/>
    <col min="9" max="9" width="16.2727272727273" customWidth="1"/>
    <col min="10" max="10" width="15.4545454545455" customWidth="1"/>
    <col min="11" max="18" width="20" customWidth="1"/>
    <col min="19" max="19" width="19.854545454545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5"/>
      <c r="C2" s="85"/>
      <c r="R2" s="3"/>
      <c r="S2" s="3" t="s">
        <v>919</v>
      </c>
    </row>
    <row r="3" ht="41.25" customHeight="1" spans="1:19">
      <c r="A3" s="74" t="str">
        <f>"2025"&amp;"年部门政府采购预算表"</f>
        <v>2025年部门政府采购预算表</v>
      </c>
      <c r="B3" s="68"/>
      <c r="C3" s="68"/>
      <c r="D3" s="4"/>
      <c r="E3" s="4"/>
      <c r="F3" s="4"/>
      <c r="G3" s="4"/>
      <c r="H3" s="4"/>
      <c r="I3" s="4"/>
      <c r="J3" s="4"/>
      <c r="K3" s="4"/>
      <c r="L3" s="4"/>
      <c r="M3" s="68"/>
      <c r="N3" s="4"/>
      <c r="O3" s="4"/>
      <c r="P3" s="68"/>
      <c r="Q3" s="4"/>
      <c r="R3" s="68"/>
      <c r="S3" s="68"/>
    </row>
    <row r="4" ht="18.75" customHeight="1" spans="1:19">
      <c r="A4" s="113" t="str">
        <f>"单位名称："&amp;"云南五华产业园区管理委员会"</f>
        <v>单位名称：云南五华产业园区管理委员会</v>
      </c>
      <c r="B4" s="87"/>
      <c r="C4" s="87"/>
      <c r="D4" s="7"/>
      <c r="E4" s="7"/>
      <c r="F4" s="7"/>
      <c r="G4" s="7"/>
      <c r="H4" s="7"/>
      <c r="I4" s="7"/>
      <c r="J4" s="7"/>
      <c r="K4" s="7"/>
      <c r="L4" s="7"/>
      <c r="R4" s="8"/>
      <c r="S4" s="135" t="s">
        <v>1</v>
      </c>
    </row>
    <row r="5" ht="15.75" customHeight="1" spans="1:19">
      <c r="A5" s="10" t="s">
        <v>163</v>
      </c>
      <c r="B5" s="88" t="s">
        <v>164</v>
      </c>
      <c r="C5" s="88" t="s">
        <v>920</v>
      </c>
      <c r="D5" s="89" t="s">
        <v>921</v>
      </c>
      <c r="E5" s="89" t="s">
        <v>922</v>
      </c>
      <c r="F5" s="89" t="s">
        <v>923</v>
      </c>
      <c r="G5" s="89" t="s">
        <v>924</v>
      </c>
      <c r="H5" s="89" t="s">
        <v>925</v>
      </c>
      <c r="I5" s="102" t="s">
        <v>171</v>
      </c>
      <c r="J5" s="102"/>
      <c r="K5" s="102"/>
      <c r="L5" s="102"/>
      <c r="M5" s="103"/>
      <c r="N5" s="102"/>
      <c r="O5" s="102"/>
      <c r="P5" s="82"/>
      <c r="Q5" s="102"/>
      <c r="R5" s="103"/>
      <c r="S5" s="83"/>
    </row>
    <row r="6" ht="17.25" customHeight="1" spans="1:19">
      <c r="A6" s="15"/>
      <c r="B6" s="90"/>
      <c r="C6" s="90"/>
      <c r="D6" s="91"/>
      <c r="E6" s="91"/>
      <c r="F6" s="91"/>
      <c r="G6" s="91"/>
      <c r="H6" s="91"/>
      <c r="I6" s="91" t="s">
        <v>55</v>
      </c>
      <c r="J6" s="91" t="s">
        <v>58</v>
      </c>
      <c r="K6" s="91" t="s">
        <v>926</v>
      </c>
      <c r="L6" s="91" t="s">
        <v>927</v>
      </c>
      <c r="M6" s="104" t="s">
        <v>928</v>
      </c>
      <c r="N6" s="105" t="s">
        <v>929</v>
      </c>
      <c r="O6" s="105"/>
      <c r="P6" s="111"/>
      <c r="Q6" s="105"/>
      <c r="R6" s="112"/>
      <c r="S6" s="92"/>
    </row>
    <row r="7" ht="54" customHeight="1" spans="1:19">
      <c r="A7" s="18"/>
      <c r="B7" s="92"/>
      <c r="C7" s="92"/>
      <c r="D7" s="93"/>
      <c r="E7" s="93"/>
      <c r="F7" s="93"/>
      <c r="G7" s="93"/>
      <c r="H7" s="93"/>
      <c r="I7" s="93"/>
      <c r="J7" s="93" t="s">
        <v>57</v>
      </c>
      <c r="K7" s="93"/>
      <c r="L7" s="93"/>
      <c r="M7" s="106"/>
      <c r="N7" s="93" t="s">
        <v>57</v>
      </c>
      <c r="O7" s="93" t="s">
        <v>64</v>
      </c>
      <c r="P7" s="92" t="s">
        <v>65</v>
      </c>
      <c r="Q7" s="93" t="s">
        <v>66</v>
      </c>
      <c r="R7" s="106" t="s">
        <v>67</v>
      </c>
      <c r="S7" s="92" t="s">
        <v>68</v>
      </c>
    </row>
    <row r="8" ht="18" customHeight="1" spans="1:19">
      <c r="A8" s="114">
        <v>1</v>
      </c>
      <c r="B8" s="114" t="s">
        <v>423</v>
      </c>
      <c r="C8" s="115">
        <v>3</v>
      </c>
      <c r="D8" s="115">
        <v>4</v>
      </c>
      <c r="E8" s="114">
        <v>5</v>
      </c>
      <c r="F8" s="114">
        <v>6</v>
      </c>
      <c r="G8" s="114">
        <v>7</v>
      </c>
      <c r="H8" s="114">
        <v>8</v>
      </c>
      <c r="I8" s="114">
        <v>9</v>
      </c>
      <c r="J8" s="114">
        <v>10</v>
      </c>
      <c r="K8" s="114">
        <v>11</v>
      </c>
      <c r="L8" s="114">
        <v>12</v>
      </c>
      <c r="M8" s="114">
        <v>13</v>
      </c>
      <c r="N8" s="114">
        <v>14</v>
      </c>
      <c r="O8" s="114">
        <v>15</v>
      </c>
      <c r="P8" s="114">
        <v>16</v>
      </c>
      <c r="Q8" s="114">
        <v>17</v>
      </c>
      <c r="R8" s="114">
        <v>18</v>
      </c>
      <c r="S8" s="114">
        <v>19</v>
      </c>
    </row>
    <row r="9" ht="18" customHeight="1" spans="1:19">
      <c r="A9" s="116" t="s">
        <v>69</v>
      </c>
      <c r="B9" s="117" t="s">
        <v>69</v>
      </c>
      <c r="C9" s="118" t="s">
        <v>930</v>
      </c>
      <c r="D9" s="119" t="s">
        <v>931</v>
      </c>
      <c r="E9" s="117" t="s">
        <v>932</v>
      </c>
      <c r="F9" s="117" t="s">
        <v>933</v>
      </c>
      <c r="G9" s="120">
        <v>10</v>
      </c>
      <c r="H9" s="121">
        <v>6000</v>
      </c>
      <c r="I9" s="121">
        <v>6000</v>
      </c>
      <c r="J9" s="121">
        <v>6000</v>
      </c>
      <c r="K9" s="114"/>
      <c r="L9" s="114"/>
      <c r="M9" s="114"/>
      <c r="N9" s="114"/>
      <c r="O9" s="114"/>
      <c r="P9" s="114"/>
      <c r="Q9" s="114"/>
      <c r="R9" s="114"/>
      <c r="S9" s="114"/>
    </row>
    <row r="10" ht="18" customHeight="1" spans="1:19">
      <c r="A10" s="116" t="s">
        <v>69</v>
      </c>
      <c r="B10" s="117" t="s">
        <v>69</v>
      </c>
      <c r="C10" s="118" t="s">
        <v>930</v>
      </c>
      <c r="D10" s="119" t="s">
        <v>934</v>
      </c>
      <c r="E10" s="117" t="s">
        <v>935</v>
      </c>
      <c r="F10" s="117" t="s">
        <v>936</v>
      </c>
      <c r="G10" s="120">
        <v>10</v>
      </c>
      <c r="H10" s="121">
        <v>3000</v>
      </c>
      <c r="I10" s="121">
        <v>3000</v>
      </c>
      <c r="J10" s="121">
        <v>3000</v>
      </c>
      <c r="K10" s="114"/>
      <c r="L10" s="114"/>
      <c r="M10" s="114"/>
      <c r="N10" s="114"/>
      <c r="O10" s="114"/>
      <c r="P10" s="114"/>
      <c r="Q10" s="114"/>
      <c r="R10" s="114"/>
      <c r="S10" s="114"/>
    </row>
    <row r="11" ht="18" customHeight="1" spans="1:19">
      <c r="A11" s="116" t="s">
        <v>69</v>
      </c>
      <c r="B11" s="117" t="s">
        <v>69</v>
      </c>
      <c r="C11" s="118" t="s">
        <v>930</v>
      </c>
      <c r="D11" s="119" t="s">
        <v>937</v>
      </c>
      <c r="E11" s="117" t="s">
        <v>932</v>
      </c>
      <c r="F11" s="117" t="s">
        <v>933</v>
      </c>
      <c r="G11" s="120">
        <v>3</v>
      </c>
      <c r="H11" s="121">
        <v>2400</v>
      </c>
      <c r="I11" s="121">
        <v>2400</v>
      </c>
      <c r="J11" s="121">
        <v>2400</v>
      </c>
      <c r="K11" s="114"/>
      <c r="L11" s="114"/>
      <c r="M11" s="114"/>
      <c r="N11" s="114"/>
      <c r="O11" s="114"/>
      <c r="P11" s="114"/>
      <c r="Q11" s="114"/>
      <c r="R11" s="114"/>
      <c r="S11" s="114"/>
    </row>
    <row r="12" ht="18" customHeight="1" spans="1:19">
      <c r="A12" s="116" t="s">
        <v>69</v>
      </c>
      <c r="B12" s="117" t="s">
        <v>69</v>
      </c>
      <c r="C12" s="118" t="s">
        <v>930</v>
      </c>
      <c r="D12" s="119" t="s">
        <v>938</v>
      </c>
      <c r="E12" s="117" t="s">
        <v>939</v>
      </c>
      <c r="F12" s="117" t="s">
        <v>936</v>
      </c>
      <c r="G12" s="120">
        <v>2</v>
      </c>
      <c r="H12" s="121">
        <v>1200</v>
      </c>
      <c r="I12" s="121">
        <v>1200</v>
      </c>
      <c r="J12" s="121">
        <v>1200</v>
      </c>
      <c r="K12" s="114"/>
      <c r="L12" s="114"/>
      <c r="M12" s="114"/>
      <c r="N12" s="114"/>
      <c r="O12" s="114"/>
      <c r="P12" s="114"/>
      <c r="Q12" s="114"/>
      <c r="R12" s="114"/>
      <c r="S12" s="114"/>
    </row>
    <row r="13" ht="18" customHeight="1" spans="1:19">
      <c r="A13" s="116" t="s">
        <v>69</v>
      </c>
      <c r="B13" s="117" t="s">
        <v>69</v>
      </c>
      <c r="C13" s="118" t="s">
        <v>930</v>
      </c>
      <c r="D13" s="119" t="s">
        <v>940</v>
      </c>
      <c r="E13" s="117" t="s">
        <v>939</v>
      </c>
      <c r="F13" s="117" t="s">
        <v>936</v>
      </c>
      <c r="G13" s="120">
        <v>5</v>
      </c>
      <c r="H13" s="121">
        <v>6000</v>
      </c>
      <c r="I13" s="121">
        <v>6000</v>
      </c>
      <c r="J13" s="121">
        <v>6000</v>
      </c>
      <c r="K13" s="114"/>
      <c r="L13" s="114"/>
      <c r="M13" s="114"/>
      <c r="N13" s="114"/>
      <c r="O13" s="114"/>
      <c r="P13" s="114"/>
      <c r="Q13" s="114"/>
      <c r="R13" s="114"/>
      <c r="S13" s="114"/>
    </row>
    <row r="14" ht="18" customHeight="1" spans="1:19">
      <c r="A14" s="116" t="s">
        <v>69</v>
      </c>
      <c r="B14" s="117" t="s">
        <v>69</v>
      </c>
      <c r="C14" s="118" t="s">
        <v>930</v>
      </c>
      <c r="D14" s="119" t="s">
        <v>941</v>
      </c>
      <c r="E14" s="117" t="s">
        <v>942</v>
      </c>
      <c r="F14" s="117" t="s">
        <v>391</v>
      </c>
      <c r="G14" s="120">
        <v>9</v>
      </c>
      <c r="H14" s="121">
        <v>18000</v>
      </c>
      <c r="I14" s="121">
        <v>18000</v>
      </c>
      <c r="J14" s="121">
        <v>18000</v>
      </c>
      <c r="K14" s="114"/>
      <c r="L14" s="114"/>
      <c r="M14" s="114"/>
      <c r="N14" s="114"/>
      <c r="O14" s="114"/>
      <c r="P14" s="114"/>
      <c r="Q14" s="114"/>
      <c r="R14" s="114"/>
      <c r="S14" s="114"/>
    </row>
    <row r="15" ht="18" customHeight="1" spans="1:19">
      <c r="A15" s="116" t="s">
        <v>69</v>
      </c>
      <c r="B15" s="117" t="s">
        <v>69</v>
      </c>
      <c r="C15" s="118" t="s">
        <v>930</v>
      </c>
      <c r="D15" s="119" t="s">
        <v>943</v>
      </c>
      <c r="E15" s="117" t="s">
        <v>944</v>
      </c>
      <c r="F15" s="117" t="s">
        <v>391</v>
      </c>
      <c r="G15" s="120">
        <v>10</v>
      </c>
      <c r="H15" s="121">
        <v>8000</v>
      </c>
      <c r="I15" s="121">
        <v>8000</v>
      </c>
      <c r="J15" s="121">
        <v>8000</v>
      </c>
      <c r="K15" s="114"/>
      <c r="L15" s="114"/>
      <c r="M15" s="114"/>
      <c r="N15" s="114"/>
      <c r="O15" s="114"/>
      <c r="P15" s="114"/>
      <c r="Q15" s="114"/>
      <c r="R15" s="114"/>
      <c r="S15" s="114"/>
    </row>
    <row r="16" ht="18" customHeight="1" spans="1:19">
      <c r="A16" s="116" t="s">
        <v>69</v>
      </c>
      <c r="B16" s="117" t="s">
        <v>69</v>
      </c>
      <c r="C16" s="118" t="s">
        <v>930</v>
      </c>
      <c r="D16" s="119" t="s">
        <v>945</v>
      </c>
      <c r="E16" s="117" t="s">
        <v>946</v>
      </c>
      <c r="F16" s="117" t="s">
        <v>349</v>
      </c>
      <c r="G16" s="120">
        <v>1</v>
      </c>
      <c r="H16" s="121">
        <v>500</v>
      </c>
      <c r="I16" s="121">
        <v>500</v>
      </c>
      <c r="J16" s="121">
        <v>500</v>
      </c>
      <c r="K16" s="114"/>
      <c r="L16" s="114"/>
      <c r="M16" s="114"/>
      <c r="N16" s="114"/>
      <c r="O16" s="114"/>
      <c r="P16" s="114"/>
      <c r="Q16" s="114"/>
      <c r="R16" s="114"/>
      <c r="S16" s="114"/>
    </row>
    <row r="17" ht="18" customHeight="1" spans="1:19">
      <c r="A17" s="116" t="s">
        <v>69</v>
      </c>
      <c r="B17" s="117" t="s">
        <v>69</v>
      </c>
      <c r="C17" s="118" t="s">
        <v>930</v>
      </c>
      <c r="D17" s="119" t="s">
        <v>947</v>
      </c>
      <c r="E17" s="117" t="s">
        <v>948</v>
      </c>
      <c r="F17" s="117" t="s">
        <v>949</v>
      </c>
      <c r="G17" s="120">
        <v>2</v>
      </c>
      <c r="H17" s="121">
        <v>2000</v>
      </c>
      <c r="I17" s="121">
        <v>2000</v>
      </c>
      <c r="J17" s="121">
        <v>2000</v>
      </c>
      <c r="K17" s="114"/>
      <c r="L17" s="114"/>
      <c r="M17" s="114"/>
      <c r="N17" s="114"/>
      <c r="O17" s="114"/>
      <c r="P17" s="114"/>
      <c r="Q17" s="114"/>
      <c r="R17" s="114"/>
      <c r="S17" s="114"/>
    </row>
    <row r="18" ht="18" customHeight="1" spans="1:19">
      <c r="A18" s="116" t="s">
        <v>69</v>
      </c>
      <c r="B18" s="117" t="s">
        <v>69</v>
      </c>
      <c r="C18" s="118" t="s">
        <v>930</v>
      </c>
      <c r="D18" s="119" t="s">
        <v>950</v>
      </c>
      <c r="E18" s="117" t="s">
        <v>951</v>
      </c>
      <c r="F18" s="117" t="s">
        <v>949</v>
      </c>
      <c r="G18" s="120">
        <v>2</v>
      </c>
      <c r="H18" s="121">
        <v>2000</v>
      </c>
      <c r="I18" s="121">
        <v>2000</v>
      </c>
      <c r="J18" s="121">
        <v>2000</v>
      </c>
      <c r="K18" s="114"/>
      <c r="L18" s="114"/>
      <c r="M18" s="114"/>
      <c r="N18" s="114"/>
      <c r="O18" s="114"/>
      <c r="P18" s="114"/>
      <c r="Q18" s="114"/>
      <c r="R18" s="114"/>
      <c r="S18" s="114"/>
    </row>
    <row r="19" ht="18" customHeight="1" spans="1:19">
      <c r="A19" s="116" t="s">
        <v>69</v>
      </c>
      <c r="B19" s="117" t="s">
        <v>69</v>
      </c>
      <c r="C19" s="118" t="s">
        <v>930</v>
      </c>
      <c r="D19" s="119" t="s">
        <v>952</v>
      </c>
      <c r="E19" s="117" t="s">
        <v>953</v>
      </c>
      <c r="F19" s="117" t="s">
        <v>933</v>
      </c>
      <c r="G19" s="120">
        <v>1</v>
      </c>
      <c r="H19" s="121">
        <v>3000</v>
      </c>
      <c r="I19" s="121">
        <v>3000</v>
      </c>
      <c r="J19" s="121">
        <v>3000</v>
      </c>
      <c r="K19" s="114"/>
      <c r="L19" s="114"/>
      <c r="M19" s="114"/>
      <c r="N19" s="114"/>
      <c r="O19" s="114"/>
      <c r="P19" s="114"/>
      <c r="Q19" s="114"/>
      <c r="R19" s="114"/>
      <c r="S19" s="114"/>
    </row>
    <row r="20" ht="18" customHeight="1" spans="1:19">
      <c r="A20" s="116" t="s">
        <v>69</v>
      </c>
      <c r="B20" s="117" t="s">
        <v>69</v>
      </c>
      <c r="C20" s="118" t="s">
        <v>930</v>
      </c>
      <c r="D20" s="119" t="s">
        <v>954</v>
      </c>
      <c r="E20" s="117" t="s">
        <v>955</v>
      </c>
      <c r="F20" s="117" t="s">
        <v>936</v>
      </c>
      <c r="G20" s="120">
        <v>12</v>
      </c>
      <c r="H20" s="121">
        <v>6000</v>
      </c>
      <c r="I20" s="121">
        <v>6000</v>
      </c>
      <c r="J20" s="121">
        <v>6000</v>
      </c>
      <c r="K20" s="114"/>
      <c r="L20" s="114"/>
      <c r="M20" s="114"/>
      <c r="N20" s="114"/>
      <c r="O20" s="114"/>
      <c r="P20" s="114"/>
      <c r="Q20" s="114"/>
      <c r="R20" s="114"/>
      <c r="S20" s="114"/>
    </row>
    <row r="21" ht="21" customHeight="1" spans="1:19">
      <c r="A21" s="116" t="s">
        <v>69</v>
      </c>
      <c r="B21" s="117" t="s">
        <v>69</v>
      </c>
      <c r="C21" s="118" t="s">
        <v>930</v>
      </c>
      <c r="D21" s="122" t="s">
        <v>956</v>
      </c>
      <c r="E21" s="96" t="s">
        <v>951</v>
      </c>
      <c r="F21" s="96" t="s">
        <v>349</v>
      </c>
      <c r="G21" s="123">
        <v>1</v>
      </c>
      <c r="H21" s="124">
        <v>1500</v>
      </c>
      <c r="I21" s="124">
        <v>1500</v>
      </c>
      <c r="J21" s="124">
        <v>1500</v>
      </c>
      <c r="K21" s="81"/>
      <c r="L21" s="81"/>
      <c r="M21" s="81"/>
      <c r="N21" s="81"/>
      <c r="O21" s="81"/>
      <c r="P21" s="81"/>
      <c r="Q21" s="81"/>
      <c r="R21" s="81"/>
      <c r="S21" s="81"/>
    </row>
    <row r="22" customFormat="1" ht="21" customHeight="1" spans="1:19">
      <c r="A22" s="125" t="s">
        <v>69</v>
      </c>
      <c r="B22" s="125" t="s">
        <v>69</v>
      </c>
      <c r="C22" s="126" t="s">
        <v>957</v>
      </c>
      <c r="D22" s="127" t="s">
        <v>957</v>
      </c>
      <c r="E22" s="128" t="s">
        <v>958</v>
      </c>
      <c r="F22" s="128" t="s">
        <v>313</v>
      </c>
      <c r="G22" s="129">
        <v>1</v>
      </c>
      <c r="H22" s="130">
        <v>875000</v>
      </c>
      <c r="I22" s="130">
        <v>875000</v>
      </c>
      <c r="J22" s="130">
        <v>875000</v>
      </c>
      <c r="K22" s="81"/>
      <c r="L22" s="81"/>
      <c r="M22" s="81"/>
      <c r="N22" s="81"/>
      <c r="O22" s="81"/>
      <c r="P22" s="81"/>
      <c r="Q22" s="81"/>
      <c r="R22" s="81"/>
      <c r="S22" s="81"/>
    </row>
    <row r="23" customFormat="1" ht="21" customHeight="1" spans="1:19">
      <c r="A23" s="97" t="s">
        <v>153</v>
      </c>
      <c r="B23" s="98"/>
      <c r="C23" s="98"/>
      <c r="D23" s="99"/>
      <c r="E23" s="99"/>
      <c r="F23" s="99"/>
      <c r="G23" s="131"/>
      <c r="H23" s="132">
        <f>SUM(H9:H22)</f>
        <v>934600</v>
      </c>
      <c r="I23" s="132">
        <f>SUM(I9:I22)</f>
        <v>934600</v>
      </c>
      <c r="J23" s="132">
        <f>SUM(J9:J22)</f>
        <v>934600</v>
      </c>
      <c r="K23" s="81"/>
      <c r="L23" s="81"/>
      <c r="M23" s="81"/>
      <c r="N23" s="81"/>
      <c r="O23" s="81"/>
      <c r="P23" s="81"/>
      <c r="Q23" s="81"/>
      <c r="R23" s="81"/>
      <c r="S23" s="81"/>
    </row>
    <row r="24" ht="21" customHeight="1" spans="1:19">
      <c r="A24" s="113" t="s">
        <v>959</v>
      </c>
      <c r="B24" s="5"/>
      <c r="C24" s="5"/>
      <c r="D24" s="113"/>
      <c r="E24" s="113"/>
      <c r="F24" s="113"/>
      <c r="G24" s="133"/>
      <c r="H24" s="134"/>
      <c r="I24" s="134"/>
      <c r="J24" s="134"/>
      <c r="K24" s="134"/>
      <c r="L24" s="134"/>
      <c r="M24" s="134"/>
      <c r="N24" s="134"/>
      <c r="O24" s="134"/>
      <c r="P24" s="134"/>
      <c r="Q24" s="134"/>
      <c r="R24" s="134"/>
      <c r="S24" s="134"/>
    </row>
  </sheetData>
  <mergeCells count="19">
    <mergeCell ref="A3:S3"/>
    <mergeCell ref="A4:H4"/>
    <mergeCell ref="I5:S5"/>
    <mergeCell ref="N6:S6"/>
    <mergeCell ref="A23:G23"/>
    <mergeCell ref="A24:S24"/>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32"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topLeftCell="D1" workbookViewId="0">
      <pane ySplit="1" topLeftCell="A2" activePane="bottomLeft" state="frozen"/>
      <selection/>
      <selection pane="bottomLeft" activeCell="D23" sqref="D23"/>
    </sheetView>
  </sheetViews>
  <sheetFormatPr defaultColWidth="9.13636363636364" defaultRowHeight="14.25" customHeight="1"/>
  <cols>
    <col min="1" max="5" width="39.1363636363636" customWidth="1"/>
    <col min="6" max="6" width="27.5727272727273" customWidth="1"/>
    <col min="7" max="7" width="28.5727272727273" customWidth="1"/>
    <col min="8" max="8" width="28.1363636363636" customWidth="1"/>
    <col min="9" max="9" width="39.1363636363636" customWidth="1"/>
    <col min="10" max="18" width="20.4181818181818" customWidth="1"/>
    <col min="19" max="20" width="20.2818181818182"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78"/>
      <c r="B2" s="85"/>
      <c r="C2" s="85"/>
      <c r="D2" s="85"/>
      <c r="E2" s="85"/>
      <c r="F2" s="85"/>
      <c r="G2" s="85"/>
      <c r="H2" s="78"/>
      <c r="I2" s="78"/>
      <c r="J2" s="78"/>
      <c r="K2" s="78"/>
      <c r="L2" s="78"/>
      <c r="M2" s="78"/>
      <c r="N2" s="100"/>
      <c r="O2" s="78"/>
      <c r="P2" s="78"/>
      <c r="Q2" s="85"/>
      <c r="R2" s="78"/>
      <c r="S2" s="109"/>
      <c r="T2" s="109" t="s">
        <v>960</v>
      </c>
    </row>
    <row r="3" ht="41.25" customHeight="1" spans="1:20">
      <c r="A3" s="74" t="str">
        <f>"2025"&amp;"年部门政府购买服务预算表"</f>
        <v>2025年部门政府购买服务预算表</v>
      </c>
      <c r="B3" s="68"/>
      <c r="C3" s="68"/>
      <c r="D3" s="68"/>
      <c r="E3" s="68"/>
      <c r="F3" s="68"/>
      <c r="G3" s="68"/>
      <c r="H3" s="86"/>
      <c r="I3" s="86"/>
      <c r="J3" s="86"/>
      <c r="K3" s="86"/>
      <c r="L3" s="86"/>
      <c r="M3" s="86"/>
      <c r="N3" s="101"/>
      <c r="O3" s="86"/>
      <c r="P3" s="86"/>
      <c r="Q3" s="68"/>
      <c r="R3" s="86"/>
      <c r="S3" s="101"/>
      <c r="T3" s="68"/>
    </row>
    <row r="4" ht="22.5" customHeight="1" spans="1:20">
      <c r="A4" s="75" t="str">
        <f>"单位名称："&amp;"云南五华产业园区管理委员会"</f>
        <v>单位名称：云南五华产业园区管理委员会</v>
      </c>
      <c r="B4" s="87"/>
      <c r="C4" s="87"/>
      <c r="D4" s="87"/>
      <c r="E4" s="87"/>
      <c r="F4" s="87"/>
      <c r="G4" s="87"/>
      <c r="H4" s="76"/>
      <c r="I4" s="76"/>
      <c r="J4" s="76"/>
      <c r="K4" s="76"/>
      <c r="L4" s="76"/>
      <c r="M4" s="76"/>
      <c r="N4" s="100"/>
      <c r="O4" s="78"/>
      <c r="P4" s="78"/>
      <c r="Q4" s="85"/>
      <c r="R4" s="78"/>
      <c r="S4" s="110"/>
      <c r="T4" s="109" t="s">
        <v>1</v>
      </c>
    </row>
    <row r="5" ht="24" customHeight="1" spans="1:20">
      <c r="A5" s="10" t="s">
        <v>163</v>
      </c>
      <c r="B5" s="88" t="s">
        <v>164</v>
      </c>
      <c r="C5" s="88" t="s">
        <v>920</v>
      </c>
      <c r="D5" s="88" t="s">
        <v>961</v>
      </c>
      <c r="E5" s="88" t="s">
        <v>962</v>
      </c>
      <c r="F5" s="88" t="s">
        <v>963</v>
      </c>
      <c r="G5" s="88" t="s">
        <v>964</v>
      </c>
      <c r="H5" s="89" t="s">
        <v>965</v>
      </c>
      <c r="I5" s="89" t="s">
        <v>966</v>
      </c>
      <c r="J5" s="102" t="s">
        <v>171</v>
      </c>
      <c r="K5" s="102"/>
      <c r="L5" s="102"/>
      <c r="M5" s="102"/>
      <c r="N5" s="103"/>
      <c r="O5" s="102"/>
      <c r="P5" s="102"/>
      <c r="Q5" s="82"/>
      <c r="R5" s="102"/>
      <c r="S5" s="103"/>
      <c r="T5" s="83"/>
    </row>
    <row r="6" ht="24" customHeight="1" spans="1:20">
      <c r="A6" s="15"/>
      <c r="B6" s="90"/>
      <c r="C6" s="90"/>
      <c r="D6" s="90"/>
      <c r="E6" s="90"/>
      <c r="F6" s="90"/>
      <c r="G6" s="90"/>
      <c r="H6" s="91"/>
      <c r="I6" s="91"/>
      <c r="J6" s="91" t="s">
        <v>55</v>
      </c>
      <c r="K6" s="91" t="s">
        <v>58</v>
      </c>
      <c r="L6" s="91" t="s">
        <v>926</v>
      </c>
      <c r="M6" s="91" t="s">
        <v>927</v>
      </c>
      <c r="N6" s="104" t="s">
        <v>928</v>
      </c>
      <c r="O6" s="105" t="s">
        <v>929</v>
      </c>
      <c r="P6" s="105"/>
      <c r="Q6" s="111"/>
      <c r="R6" s="105"/>
      <c r="S6" s="112"/>
      <c r="T6" s="92"/>
    </row>
    <row r="7" ht="54" customHeight="1" spans="1:20">
      <c r="A7" s="18"/>
      <c r="B7" s="92"/>
      <c r="C7" s="92"/>
      <c r="D7" s="92"/>
      <c r="E7" s="92"/>
      <c r="F7" s="92"/>
      <c r="G7" s="92"/>
      <c r="H7" s="93"/>
      <c r="I7" s="93"/>
      <c r="J7" s="93"/>
      <c r="K7" s="93" t="s">
        <v>57</v>
      </c>
      <c r="L7" s="93"/>
      <c r="M7" s="93"/>
      <c r="N7" s="106"/>
      <c r="O7" s="93" t="s">
        <v>57</v>
      </c>
      <c r="P7" s="93" t="s">
        <v>64</v>
      </c>
      <c r="Q7" s="92" t="s">
        <v>65</v>
      </c>
      <c r="R7" s="93" t="s">
        <v>66</v>
      </c>
      <c r="S7" s="106" t="s">
        <v>67</v>
      </c>
      <c r="T7" s="92" t="s">
        <v>68</v>
      </c>
    </row>
    <row r="8" ht="17.25" customHeight="1" spans="1:20">
      <c r="A8" s="19">
        <v>1</v>
      </c>
      <c r="B8" s="92">
        <v>2</v>
      </c>
      <c r="C8" s="19">
        <v>3</v>
      </c>
      <c r="D8" s="19">
        <v>4</v>
      </c>
      <c r="E8" s="92">
        <v>5</v>
      </c>
      <c r="F8" s="19">
        <v>6</v>
      </c>
      <c r="G8" s="19">
        <v>7</v>
      </c>
      <c r="H8" s="92">
        <v>8</v>
      </c>
      <c r="I8" s="19">
        <v>9</v>
      </c>
      <c r="J8" s="19">
        <v>10</v>
      </c>
      <c r="K8" s="92">
        <v>11</v>
      </c>
      <c r="L8" s="19">
        <v>12</v>
      </c>
      <c r="M8" s="19">
        <v>13</v>
      </c>
      <c r="N8" s="92">
        <v>14</v>
      </c>
      <c r="O8" s="19">
        <v>15</v>
      </c>
      <c r="P8" s="19">
        <v>16</v>
      </c>
      <c r="Q8" s="92">
        <v>17</v>
      </c>
      <c r="R8" s="19">
        <v>18</v>
      </c>
      <c r="S8" s="19">
        <v>19</v>
      </c>
      <c r="T8" s="19">
        <v>20</v>
      </c>
    </row>
    <row r="9" s="37" customFormat="1" ht="21" customHeight="1" spans="1:20">
      <c r="A9" s="94" t="s">
        <v>69</v>
      </c>
      <c r="B9" s="95" t="s">
        <v>69</v>
      </c>
      <c r="C9" s="95" t="s">
        <v>967</v>
      </c>
      <c r="D9" s="95" t="s">
        <v>967</v>
      </c>
      <c r="E9" s="95" t="s">
        <v>968</v>
      </c>
      <c r="F9" s="95" t="s">
        <v>75</v>
      </c>
      <c r="G9" s="95" t="s">
        <v>969</v>
      </c>
      <c r="H9" s="96" t="s">
        <v>970</v>
      </c>
      <c r="I9" s="96" t="s">
        <v>971</v>
      </c>
      <c r="J9" s="81">
        <f>K9</f>
        <v>875000</v>
      </c>
      <c r="K9" s="81">
        <v>875000</v>
      </c>
      <c r="L9" s="107"/>
      <c r="M9" s="107"/>
      <c r="N9" s="107"/>
      <c r="O9" s="107"/>
      <c r="P9" s="107"/>
      <c r="Q9" s="107"/>
      <c r="R9" s="107"/>
      <c r="S9" s="107"/>
      <c r="T9" s="107"/>
    </row>
    <row r="10" customFormat="1" ht="21" customHeight="1" spans="1:20">
      <c r="A10" s="97" t="s">
        <v>153</v>
      </c>
      <c r="B10" s="98"/>
      <c r="C10" s="98"/>
      <c r="D10" s="98"/>
      <c r="E10" s="98"/>
      <c r="F10" s="98"/>
      <c r="G10" s="98"/>
      <c r="H10" s="99"/>
      <c r="I10" s="108"/>
      <c r="J10" s="81">
        <f>SUM(J9)</f>
        <v>875000</v>
      </c>
      <c r="K10" s="81">
        <f>SUM(K9)</f>
        <v>875000</v>
      </c>
      <c r="L10" s="81"/>
      <c r="M10" s="81"/>
      <c r="N10" s="81"/>
      <c r="O10" s="81"/>
      <c r="P10" s="81"/>
      <c r="Q10" s="81"/>
      <c r="R10" s="81"/>
      <c r="S10" s="81"/>
      <c r="T10" s="81"/>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2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D23" sqref="D23"/>
    </sheetView>
  </sheetViews>
  <sheetFormatPr defaultColWidth="9.13636363636364" defaultRowHeight="14.25" customHeight="1"/>
  <cols>
    <col min="1" max="1" width="37.7090909090909"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3"/>
      <c r="W2" s="3"/>
      <c r="X2" s="3" t="s">
        <v>972</v>
      </c>
    </row>
    <row r="3" ht="41.25" customHeight="1" spans="1:24">
      <c r="A3" s="74" t="str">
        <f>"2025"&amp;"年区对下转移支付预算表"</f>
        <v>2025年区对下转移支付预算表</v>
      </c>
      <c r="B3" s="4"/>
      <c r="C3" s="4"/>
      <c r="D3" s="4"/>
      <c r="E3" s="4"/>
      <c r="F3" s="4"/>
      <c r="G3" s="4"/>
      <c r="H3" s="4"/>
      <c r="I3" s="4"/>
      <c r="J3" s="4"/>
      <c r="K3" s="4"/>
      <c r="L3" s="4"/>
      <c r="M3" s="4"/>
      <c r="N3" s="4"/>
      <c r="O3" s="4"/>
      <c r="P3" s="4"/>
      <c r="Q3" s="4"/>
      <c r="R3" s="4"/>
      <c r="S3" s="4"/>
      <c r="T3" s="4"/>
      <c r="U3" s="4"/>
      <c r="V3" s="4"/>
      <c r="W3" s="68"/>
      <c r="X3" s="68"/>
    </row>
    <row r="4" ht="18" customHeight="1" spans="1:24">
      <c r="A4" s="75" t="str">
        <f>"单位名称："&amp;"云南五华产业园区管理委员会"</f>
        <v>单位名称：云南五华产业园区管理委员会</v>
      </c>
      <c r="B4" s="76"/>
      <c r="C4" s="76"/>
      <c r="D4" s="77"/>
      <c r="E4" s="78"/>
      <c r="F4" s="78"/>
      <c r="G4" s="78"/>
      <c r="H4" s="78"/>
      <c r="I4" s="78"/>
      <c r="W4" s="8"/>
      <c r="X4" s="8" t="s">
        <v>1</v>
      </c>
    </row>
    <row r="5" ht="19.5" customHeight="1" spans="1:24">
      <c r="A5" s="27" t="s">
        <v>973</v>
      </c>
      <c r="B5" s="11" t="s">
        <v>171</v>
      </c>
      <c r="C5" s="12"/>
      <c r="D5" s="12"/>
      <c r="E5" s="11" t="s">
        <v>974</v>
      </c>
      <c r="F5" s="12"/>
      <c r="G5" s="12"/>
      <c r="H5" s="12"/>
      <c r="I5" s="12"/>
      <c r="J5" s="12"/>
      <c r="K5" s="12"/>
      <c r="L5" s="12"/>
      <c r="M5" s="12"/>
      <c r="N5" s="12"/>
      <c r="O5" s="12"/>
      <c r="P5" s="12"/>
      <c r="Q5" s="12"/>
      <c r="R5" s="12"/>
      <c r="S5" s="12"/>
      <c r="T5" s="12"/>
      <c r="U5" s="12"/>
      <c r="V5" s="12"/>
      <c r="W5" s="82"/>
      <c r="X5" s="83"/>
    </row>
    <row r="6" ht="40.5" customHeight="1" spans="1:24">
      <c r="A6" s="19"/>
      <c r="B6" s="28" t="s">
        <v>55</v>
      </c>
      <c r="C6" s="10" t="s">
        <v>58</v>
      </c>
      <c r="D6" s="79" t="s">
        <v>926</v>
      </c>
      <c r="E6" s="48" t="s">
        <v>975</v>
      </c>
      <c r="F6" s="48" t="s">
        <v>976</v>
      </c>
      <c r="G6" s="48" t="s">
        <v>977</v>
      </c>
      <c r="H6" s="48" t="s">
        <v>978</v>
      </c>
      <c r="I6" s="48" t="s">
        <v>979</v>
      </c>
      <c r="J6" s="48" t="s">
        <v>980</v>
      </c>
      <c r="K6" s="48" t="s">
        <v>981</v>
      </c>
      <c r="L6" s="48" t="s">
        <v>982</v>
      </c>
      <c r="M6" s="48" t="s">
        <v>983</v>
      </c>
      <c r="N6" s="48" t="s">
        <v>984</v>
      </c>
      <c r="O6" s="48" t="s">
        <v>985</v>
      </c>
      <c r="P6" s="48" t="s">
        <v>986</v>
      </c>
      <c r="Q6" s="48" t="s">
        <v>987</v>
      </c>
      <c r="R6" s="48" t="s">
        <v>988</v>
      </c>
      <c r="S6" s="48" t="s">
        <v>989</v>
      </c>
      <c r="T6" s="48" t="s">
        <v>990</v>
      </c>
      <c r="U6" s="48" t="s">
        <v>991</v>
      </c>
      <c r="V6" s="48" t="s">
        <v>992</v>
      </c>
      <c r="W6" s="48" t="s">
        <v>993</v>
      </c>
      <c r="X6" s="84" t="s">
        <v>994</v>
      </c>
    </row>
    <row r="7" ht="19.5" customHeight="1" spans="1:24">
      <c r="A7" s="20">
        <v>1</v>
      </c>
      <c r="B7" s="20">
        <v>2</v>
      </c>
      <c r="C7" s="20">
        <v>3</v>
      </c>
      <c r="D7" s="80">
        <v>4</v>
      </c>
      <c r="E7" s="35">
        <v>5</v>
      </c>
      <c r="F7" s="20">
        <v>6</v>
      </c>
      <c r="G7" s="20">
        <v>7</v>
      </c>
      <c r="H7" s="80">
        <v>8</v>
      </c>
      <c r="I7" s="20">
        <v>9</v>
      </c>
      <c r="J7" s="20">
        <v>10</v>
      </c>
      <c r="K7" s="20">
        <v>11</v>
      </c>
      <c r="L7" s="80">
        <v>12</v>
      </c>
      <c r="M7" s="20">
        <v>13</v>
      </c>
      <c r="N7" s="20">
        <v>14</v>
      </c>
      <c r="O7" s="20">
        <v>15</v>
      </c>
      <c r="P7" s="80">
        <v>16</v>
      </c>
      <c r="Q7" s="20">
        <v>17</v>
      </c>
      <c r="R7" s="20">
        <v>18</v>
      </c>
      <c r="S7" s="20">
        <v>19</v>
      </c>
      <c r="T7" s="80">
        <v>20</v>
      </c>
      <c r="U7" s="80">
        <v>21</v>
      </c>
      <c r="V7" s="80">
        <v>22</v>
      </c>
      <c r="W7" s="35">
        <v>23</v>
      </c>
      <c r="X7" s="35">
        <v>24</v>
      </c>
    </row>
    <row r="8" ht="19.5" customHeight="1" spans="1:24">
      <c r="A8" s="29"/>
      <c r="B8" s="81"/>
      <c r="C8" s="81"/>
      <c r="D8" s="81"/>
      <c r="E8" s="81"/>
      <c r="F8" s="81"/>
      <c r="G8" s="81"/>
      <c r="H8" s="81"/>
      <c r="I8" s="81"/>
      <c r="J8" s="81"/>
      <c r="K8" s="81"/>
      <c r="L8" s="81"/>
      <c r="M8" s="81"/>
      <c r="N8" s="81"/>
      <c r="O8" s="81"/>
      <c r="P8" s="81"/>
      <c r="Q8" s="81"/>
      <c r="R8" s="81"/>
      <c r="S8" s="81"/>
      <c r="T8" s="81"/>
      <c r="U8" s="81"/>
      <c r="V8" s="81"/>
      <c r="W8" s="81"/>
      <c r="X8" s="81"/>
    </row>
    <row r="9" ht="19.5" customHeight="1" spans="1:24">
      <c r="A9" s="71"/>
      <c r="B9" s="81"/>
      <c r="C9" s="81"/>
      <c r="D9" s="81"/>
      <c r="E9" s="81"/>
      <c r="F9" s="81"/>
      <c r="G9" s="81"/>
      <c r="H9" s="81"/>
      <c r="I9" s="81"/>
      <c r="J9" s="81"/>
      <c r="K9" s="81"/>
      <c r="L9" s="81"/>
      <c r="M9" s="81"/>
      <c r="N9" s="81"/>
      <c r="O9" s="81"/>
      <c r="P9" s="81"/>
      <c r="Q9" s="81"/>
      <c r="R9" s="81"/>
      <c r="S9" s="81"/>
      <c r="T9" s="81"/>
      <c r="U9" s="81"/>
      <c r="V9" s="81"/>
      <c r="W9" s="81"/>
      <c r="X9" s="81"/>
    </row>
    <row r="10" customHeight="1" spans="1:1">
      <c r="A10" t="s">
        <v>995</v>
      </c>
    </row>
  </sheetData>
  <mergeCells count="5">
    <mergeCell ref="A3:X3"/>
    <mergeCell ref="A4:I4"/>
    <mergeCell ref="B5:D5"/>
    <mergeCell ref="E5:X5"/>
    <mergeCell ref="A5:A6"/>
  </mergeCells>
  <printOptions horizontalCentered="1"/>
  <pageMargins left="0.96" right="0.96" top="0.72" bottom="0.72" header="0" footer="0"/>
  <pageSetup paperSize="9" scale="23"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tabSelected="1" workbookViewId="0">
      <pane ySplit="1" topLeftCell="A2" activePane="bottomLeft" state="frozen"/>
      <selection/>
      <selection pane="bottomLeft" activeCell="C21" sqref="C21"/>
    </sheetView>
  </sheetViews>
  <sheetFormatPr defaultColWidth="9.13636363636364" defaultRowHeight="12" customHeight="1"/>
  <cols>
    <col min="1" max="1" width="34.2818181818182" customWidth="1"/>
    <col min="2" max="2" width="29" customWidth="1"/>
    <col min="3" max="5" width="23.5727272727273" customWidth="1"/>
    <col min="6" max="6" width="11.2818181818182" customWidth="1"/>
    <col min="7" max="7" width="25.1363636363636" customWidth="1"/>
    <col min="8" max="8" width="15.5727272727273" customWidth="1"/>
    <col min="9" max="9" width="13.4181818181818" customWidth="1"/>
    <col min="10" max="10" width="18.8545454545455" customWidth="1"/>
  </cols>
  <sheetData>
    <row r="1" customHeight="1" spans="1:10">
      <c r="A1" s="1"/>
      <c r="B1" s="1"/>
      <c r="C1" s="1"/>
      <c r="D1" s="1"/>
      <c r="E1" s="1"/>
      <c r="F1" s="1"/>
      <c r="G1" s="1"/>
      <c r="H1" s="1"/>
      <c r="I1" s="1"/>
      <c r="J1" s="1"/>
    </row>
    <row r="2" ht="16.5" customHeight="1" spans="10:10">
      <c r="J2" s="3" t="s">
        <v>996</v>
      </c>
    </row>
    <row r="3" ht="41.25" customHeight="1" spans="1:10">
      <c r="A3" s="67" t="str">
        <f>"2025"&amp;"年区对下转移支付绩效目标表"</f>
        <v>2025年区对下转移支付绩效目标表</v>
      </c>
      <c r="B3" s="4"/>
      <c r="C3" s="4"/>
      <c r="D3" s="4"/>
      <c r="E3" s="4"/>
      <c r="F3" s="68"/>
      <c r="G3" s="4"/>
      <c r="H3" s="68"/>
      <c r="I3" s="68"/>
      <c r="J3" s="4"/>
    </row>
    <row r="4" ht="17.25" customHeight="1" spans="1:1">
      <c r="A4" s="5" t="str">
        <f>"单位名称："&amp;"云南五华产业园区管理委员会"</f>
        <v>单位名称：云南五华产业园区管理委员会</v>
      </c>
    </row>
    <row r="5" ht="44.25" customHeight="1" spans="1:10">
      <c r="A5" s="69" t="s">
        <v>973</v>
      </c>
      <c r="B5" s="69" t="s">
        <v>299</v>
      </c>
      <c r="C5" s="69" t="s">
        <v>300</v>
      </c>
      <c r="D5" s="69" t="s">
        <v>301</v>
      </c>
      <c r="E5" s="69" t="s">
        <v>302</v>
      </c>
      <c r="F5" s="70" t="s">
        <v>303</v>
      </c>
      <c r="G5" s="69" t="s">
        <v>304</v>
      </c>
      <c r="H5" s="70" t="s">
        <v>305</v>
      </c>
      <c r="I5" s="70" t="s">
        <v>306</v>
      </c>
      <c r="J5" s="69" t="s">
        <v>307</v>
      </c>
    </row>
    <row r="6" ht="14.25" customHeight="1" spans="1:10">
      <c r="A6" s="69">
        <v>1</v>
      </c>
      <c r="B6" s="69">
        <v>2</v>
      </c>
      <c r="C6" s="69">
        <v>3</v>
      </c>
      <c r="D6" s="69">
        <v>4</v>
      </c>
      <c r="E6" s="69">
        <v>5</v>
      </c>
      <c r="F6" s="70">
        <v>6</v>
      </c>
      <c r="G6" s="69">
        <v>7</v>
      </c>
      <c r="H6" s="70">
        <v>8</v>
      </c>
      <c r="I6" s="70">
        <v>9</v>
      </c>
      <c r="J6" s="69">
        <v>10</v>
      </c>
    </row>
    <row r="7" ht="42" customHeight="1" spans="1:10">
      <c r="A7" s="29"/>
      <c r="B7" s="71"/>
      <c r="C7" s="71"/>
      <c r="D7" s="71"/>
      <c r="E7" s="54"/>
      <c r="F7" s="72"/>
      <c r="G7" s="54"/>
      <c r="H7" s="72"/>
      <c r="I7" s="72"/>
      <c r="J7" s="54"/>
    </row>
    <row r="8" ht="42" customHeight="1" spans="1:10">
      <c r="A8" s="29"/>
      <c r="B8" s="21"/>
      <c r="C8" s="21"/>
      <c r="D8" s="21"/>
      <c r="E8" s="29"/>
      <c r="F8" s="21"/>
      <c r="G8" s="29"/>
      <c r="H8" s="21"/>
      <c r="I8" s="21"/>
      <c r="J8" s="29"/>
    </row>
    <row r="9" customHeight="1" spans="1:1">
      <c r="A9" t="s">
        <v>997</v>
      </c>
    </row>
  </sheetData>
  <mergeCells count="2">
    <mergeCell ref="A3:J3"/>
    <mergeCell ref="A4:H4"/>
  </mergeCells>
  <printOptions horizontalCentered="1"/>
  <pageMargins left="0.96" right="0.96" top="0.72" bottom="0.72" header="0" footer="0"/>
  <pageSetup paperSize="9" scale="5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21"/>
  <sheetViews>
    <sheetView showZeros="0" workbookViewId="0">
      <pane ySplit="1" topLeftCell="A2" activePane="bottomLeft" state="frozen"/>
      <selection/>
      <selection pane="bottomLeft" activeCell="D23" sqref="D23"/>
    </sheetView>
  </sheetViews>
  <sheetFormatPr defaultColWidth="10.4181818181818" defaultRowHeight="14.25" customHeight="1"/>
  <cols>
    <col min="1" max="1" width="28.6363636363636" customWidth="1"/>
    <col min="2" max="2" width="27.4545454545455" customWidth="1"/>
    <col min="3" max="3" width="20.6363636363636" customWidth="1"/>
    <col min="4" max="4" width="38.8181818181818" customWidth="1"/>
    <col min="5" max="5" width="24.8181818181818" customWidth="1"/>
    <col min="6" max="6" width="15.0909090909091" customWidth="1"/>
    <col min="7" max="7" width="14.3636363636364" customWidth="1"/>
    <col min="8" max="9" width="23.8181818181818" customWidth="1"/>
  </cols>
  <sheetData>
    <row r="1" customHeight="1" spans="1:9">
      <c r="A1" s="1"/>
      <c r="B1" s="1"/>
      <c r="C1" s="1"/>
      <c r="D1" s="1"/>
      <c r="E1" s="1"/>
      <c r="F1" s="1"/>
      <c r="G1" s="1"/>
      <c r="H1" s="1"/>
      <c r="I1" s="1"/>
    </row>
    <row r="2" customHeight="1" spans="1:9">
      <c r="A2" s="38" t="s">
        <v>998</v>
      </c>
      <c r="B2" s="39"/>
      <c r="C2" s="39"/>
      <c r="D2" s="40"/>
      <c r="E2" s="40"/>
      <c r="F2" s="40"/>
      <c r="G2" s="39"/>
      <c r="H2" s="39"/>
      <c r="I2" s="40"/>
    </row>
    <row r="3" ht="41.25" customHeight="1" spans="1:9">
      <c r="A3" s="41" t="str">
        <f>"2025"&amp;"年新增资产配置预算表"</f>
        <v>2025年新增资产配置预算表</v>
      </c>
      <c r="B3" s="42"/>
      <c r="C3" s="42"/>
      <c r="D3" s="43"/>
      <c r="E3" s="43"/>
      <c r="F3" s="43"/>
      <c r="G3" s="42"/>
      <c r="H3" s="42"/>
      <c r="I3" s="43"/>
    </row>
    <row r="4" customHeight="1" spans="1:9">
      <c r="A4" s="44" t="str">
        <f>"单位名称："&amp;"云南五华产业园区管理委员会"</f>
        <v>单位名称：云南五华产业园区管理委员会</v>
      </c>
      <c r="B4" s="45"/>
      <c r="C4" s="45"/>
      <c r="D4" s="46"/>
      <c r="F4" s="43"/>
      <c r="G4" s="42"/>
      <c r="H4" s="42"/>
      <c r="I4" s="65" t="s">
        <v>1</v>
      </c>
    </row>
    <row r="5" ht="28.5" customHeight="1" spans="1:9">
      <c r="A5" s="47" t="s">
        <v>163</v>
      </c>
      <c r="B5" s="48" t="s">
        <v>164</v>
      </c>
      <c r="C5" s="49" t="s">
        <v>999</v>
      </c>
      <c r="D5" s="47" t="s">
        <v>1000</v>
      </c>
      <c r="E5" s="47" t="s">
        <v>1001</v>
      </c>
      <c r="F5" s="47" t="s">
        <v>1002</v>
      </c>
      <c r="G5" s="48" t="s">
        <v>1003</v>
      </c>
      <c r="H5" s="35"/>
      <c r="I5" s="47"/>
    </row>
    <row r="6" ht="21" customHeight="1" spans="1:9">
      <c r="A6" s="49"/>
      <c r="B6" s="50"/>
      <c r="C6" s="50"/>
      <c r="D6" s="51"/>
      <c r="E6" s="50"/>
      <c r="F6" s="50"/>
      <c r="G6" s="48" t="s">
        <v>924</v>
      </c>
      <c r="H6" s="48" t="s">
        <v>1004</v>
      </c>
      <c r="I6" s="48" t="s">
        <v>1005</v>
      </c>
    </row>
    <row r="7" ht="17.25" customHeight="1" spans="1:9">
      <c r="A7" s="52" t="s">
        <v>81</v>
      </c>
      <c r="B7" s="53">
        <v>2</v>
      </c>
      <c r="C7" s="52" t="s">
        <v>82</v>
      </c>
      <c r="D7" s="54" t="s">
        <v>83</v>
      </c>
      <c r="E7" s="52" t="s">
        <v>84</v>
      </c>
      <c r="F7" s="53" t="s">
        <v>85</v>
      </c>
      <c r="G7" s="55" t="s">
        <v>86</v>
      </c>
      <c r="H7" s="54" t="s">
        <v>87</v>
      </c>
      <c r="I7" s="54">
        <v>9</v>
      </c>
    </row>
    <row r="8" ht="17.25" customHeight="1" spans="1:9">
      <c r="A8" s="56" t="s">
        <v>69</v>
      </c>
      <c r="B8" s="31" t="s">
        <v>69</v>
      </c>
      <c r="C8" s="56" t="s">
        <v>1006</v>
      </c>
      <c r="D8" s="29" t="s">
        <v>1007</v>
      </c>
      <c r="E8" s="56" t="s">
        <v>1008</v>
      </c>
      <c r="F8" s="31" t="s">
        <v>933</v>
      </c>
      <c r="G8" s="57">
        <v>10</v>
      </c>
      <c r="H8" s="58">
        <f>I8/G8</f>
        <v>600</v>
      </c>
      <c r="I8" s="58">
        <v>6000</v>
      </c>
    </row>
    <row r="9" ht="17.25" customHeight="1" spans="1:9">
      <c r="A9" s="56" t="s">
        <v>69</v>
      </c>
      <c r="B9" s="31" t="s">
        <v>69</v>
      </c>
      <c r="C9" s="56" t="s">
        <v>1006</v>
      </c>
      <c r="D9" s="29" t="s">
        <v>1007</v>
      </c>
      <c r="E9" s="56" t="s">
        <v>934</v>
      </c>
      <c r="F9" s="31" t="s">
        <v>936</v>
      </c>
      <c r="G9" s="57">
        <v>10</v>
      </c>
      <c r="H9" s="58">
        <f t="shared" ref="H9:H20" si="0">I9/G9</f>
        <v>300</v>
      </c>
      <c r="I9" s="58">
        <v>3000</v>
      </c>
    </row>
    <row r="10" ht="17.25" customHeight="1" spans="1:9">
      <c r="A10" s="56" t="s">
        <v>69</v>
      </c>
      <c r="B10" s="31" t="s">
        <v>69</v>
      </c>
      <c r="C10" s="56" t="s">
        <v>1006</v>
      </c>
      <c r="D10" s="29" t="s">
        <v>1007</v>
      </c>
      <c r="E10" s="56" t="s">
        <v>1008</v>
      </c>
      <c r="F10" s="31" t="s">
        <v>933</v>
      </c>
      <c r="G10" s="57">
        <v>3</v>
      </c>
      <c r="H10" s="58">
        <f t="shared" si="0"/>
        <v>800</v>
      </c>
      <c r="I10" s="58">
        <v>2400</v>
      </c>
    </row>
    <row r="11" ht="17.25" customHeight="1" spans="1:9">
      <c r="A11" s="56" t="s">
        <v>69</v>
      </c>
      <c r="B11" s="31" t="s">
        <v>69</v>
      </c>
      <c r="C11" s="56" t="s">
        <v>1006</v>
      </c>
      <c r="D11" s="29" t="s">
        <v>1007</v>
      </c>
      <c r="E11" s="56" t="s">
        <v>938</v>
      </c>
      <c r="F11" s="31" t="s">
        <v>936</v>
      </c>
      <c r="G11" s="57">
        <v>2</v>
      </c>
      <c r="H11" s="58">
        <f t="shared" si="0"/>
        <v>600</v>
      </c>
      <c r="I11" s="58">
        <v>1200</v>
      </c>
    </row>
    <row r="12" ht="17.25" customHeight="1" spans="1:9">
      <c r="A12" s="56" t="s">
        <v>69</v>
      </c>
      <c r="B12" s="31" t="s">
        <v>69</v>
      </c>
      <c r="C12" s="56" t="s">
        <v>1006</v>
      </c>
      <c r="D12" s="29" t="s">
        <v>1007</v>
      </c>
      <c r="E12" s="56" t="s">
        <v>940</v>
      </c>
      <c r="F12" s="31" t="s">
        <v>936</v>
      </c>
      <c r="G12" s="57">
        <v>5</v>
      </c>
      <c r="H12" s="58">
        <f t="shared" si="0"/>
        <v>1200</v>
      </c>
      <c r="I12" s="58">
        <v>6000</v>
      </c>
    </row>
    <row r="13" ht="17.25" customHeight="1" spans="1:9">
      <c r="A13" s="56" t="s">
        <v>69</v>
      </c>
      <c r="B13" s="31" t="s">
        <v>69</v>
      </c>
      <c r="C13" s="56" t="s">
        <v>1006</v>
      </c>
      <c r="D13" s="29" t="s">
        <v>1007</v>
      </c>
      <c r="E13" s="56" t="s">
        <v>941</v>
      </c>
      <c r="F13" s="31" t="s">
        <v>391</v>
      </c>
      <c r="G13" s="57">
        <v>9</v>
      </c>
      <c r="H13" s="58">
        <f t="shared" si="0"/>
        <v>2000</v>
      </c>
      <c r="I13" s="58">
        <v>18000</v>
      </c>
    </row>
    <row r="14" ht="17.25" customHeight="1" spans="1:9">
      <c r="A14" s="56" t="s">
        <v>69</v>
      </c>
      <c r="B14" s="31" t="s">
        <v>69</v>
      </c>
      <c r="C14" s="56" t="s">
        <v>1006</v>
      </c>
      <c r="D14" s="29" t="s">
        <v>1007</v>
      </c>
      <c r="E14" s="56" t="s">
        <v>943</v>
      </c>
      <c r="F14" s="31" t="s">
        <v>391</v>
      </c>
      <c r="G14" s="57">
        <v>10</v>
      </c>
      <c r="H14" s="58">
        <f t="shared" si="0"/>
        <v>800</v>
      </c>
      <c r="I14" s="58">
        <v>8000</v>
      </c>
    </row>
    <row r="15" ht="17.25" customHeight="1" spans="1:9">
      <c r="A15" s="56" t="s">
        <v>69</v>
      </c>
      <c r="B15" s="31" t="s">
        <v>69</v>
      </c>
      <c r="C15" s="56" t="s">
        <v>1006</v>
      </c>
      <c r="D15" s="29" t="s">
        <v>1007</v>
      </c>
      <c r="E15" s="56" t="s">
        <v>945</v>
      </c>
      <c r="F15" s="31" t="s">
        <v>349</v>
      </c>
      <c r="G15" s="57">
        <v>1</v>
      </c>
      <c r="H15" s="58">
        <f t="shared" si="0"/>
        <v>500</v>
      </c>
      <c r="I15" s="58">
        <v>500</v>
      </c>
    </row>
    <row r="16" ht="17.25" customHeight="1" spans="1:9">
      <c r="A16" s="56" t="s">
        <v>69</v>
      </c>
      <c r="B16" s="31" t="s">
        <v>69</v>
      </c>
      <c r="C16" s="56" t="s">
        <v>1006</v>
      </c>
      <c r="D16" s="29" t="s">
        <v>1007</v>
      </c>
      <c r="E16" s="56" t="s">
        <v>947</v>
      </c>
      <c r="F16" s="31" t="s">
        <v>949</v>
      </c>
      <c r="G16" s="57">
        <v>2</v>
      </c>
      <c r="H16" s="58">
        <f t="shared" si="0"/>
        <v>1000</v>
      </c>
      <c r="I16" s="58">
        <v>2000</v>
      </c>
    </row>
    <row r="17" ht="17.25" customHeight="1" spans="1:9">
      <c r="A17" s="56" t="s">
        <v>69</v>
      </c>
      <c r="B17" s="31" t="s">
        <v>69</v>
      </c>
      <c r="C17" s="56" t="s">
        <v>1006</v>
      </c>
      <c r="D17" s="29" t="s">
        <v>1007</v>
      </c>
      <c r="E17" s="56" t="s">
        <v>950</v>
      </c>
      <c r="F17" s="31" t="s">
        <v>949</v>
      </c>
      <c r="G17" s="57">
        <v>2</v>
      </c>
      <c r="H17" s="58">
        <f t="shared" si="0"/>
        <v>1000</v>
      </c>
      <c r="I17" s="58">
        <v>2000</v>
      </c>
    </row>
    <row r="18" ht="17.25" customHeight="1" spans="1:9">
      <c r="A18" s="56" t="s">
        <v>69</v>
      </c>
      <c r="B18" s="31" t="s">
        <v>69</v>
      </c>
      <c r="C18" s="56" t="s">
        <v>1006</v>
      </c>
      <c r="D18" s="29" t="s">
        <v>1007</v>
      </c>
      <c r="E18" s="56" t="s">
        <v>952</v>
      </c>
      <c r="F18" s="31" t="s">
        <v>933</v>
      </c>
      <c r="G18" s="57">
        <v>1</v>
      </c>
      <c r="H18" s="58">
        <f t="shared" si="0"/>
        <v>3000</v>
      </c>
      <c r="I18" s="58">
        <v>3000</v>
      </c>
    </row>
    <row r="19" ht="17.25" customHeight="1" spans="1:9">
      <c r="A19" s="56" t="s">
        <v>69</v>
      </c>
      <c r="B19" s="31" t="s">
        <v>69</v>
      </c>
      <c r="C19" s="56" t="s">
        <v>1006</v>
      </c>
      <c r="D19" s="29" t="s">
        <v>1007</v>
      </c>
      <c r="E19" s="56" t="s">
        <v>954</v>
      </c>
      <c r="F19" s="31" t="s">
        <v>936</v>
      </c>
      <c r="G19" s="57">
        <v>12</v>
      </c>
      <c r="H19" s="58">
        <f t="shared" si="0"/>
        <v>500</v>
      </c>
      <c r="I19" s="58">
        <v>6000</v>
      </c>
    </row>
    <row r="20" s="37" customFormat="1" ht="19.5" customHeight="1" spans="1:9">
      <c r="A20" s="56" t="s">
        <v>69</v>
      </c>
      <c r="B20" s="31" t="s">
        <v>69</v>
      </c>
      <c r="C20" s="56" t="s">
        <v>1006</v>
      </c>
      <c r="D20" s="29" t="s">
        <v>1007</v>
      </c>
      <c r="E20" s="21" t="s">
        <v>956</v>
      </c>
      <c r="F20" s="21" t="s">
        <v>349</v>
      </c>
      <c r="G20" s="59">
        <v>1</v>
      </c>
      <c r="H20" s="58">
        <f t="shared" si="0"/>
        <v>1500</v>
      </c>
      <c r="I20" s="66">
        <v>1500</v>
      </c>
    </row>
    <row r="21" customFormat="1" ht="19.5" customHeight="1" spans="1:9">
      <c r="A21" s="60" t="s">
        <v>55</v>
      </c>
      <c r="B21" s="61"/>
      <c r="C21" s="61"/>
      <c r="D21" s="62"/>
      <c r="E21" s="63"/>
      <c r="F21" s="63"/>
      <c r="G21" s="59">
        <f>SUM(G8:G20)</f>
        <v>68</v>
      </c>
      <c r="H21" s="64"/>
      <c r="I21" s="64">
        <f>SUM(I8:I20)</f>
        <v>59600</v>
      </c>
    </row>
  </sheetData>
  <mergeCells count="11">
    <mergeCell ref="A2:I2"/>
    <mergeCell ref="A3:I3"/>
    <mergeCell ref="A4:C4"/>
    <mergeCell ref="G5:I5"/>
    <mergeCell ref="A21:F21"/>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topLeftCell="B1" workbookViewId="0">
      <pane ySplit="1" topLeftCell="A2" activePane="bottomLeft" state="frozen"/>
      <selection/>
      <selection pane="bottomLeft" activeCell="D23" sqref="D23"/>
    </sheetView>
  </sheetViews>
  <sheetFormatPr defaultColWidth="9.13636363636364" defaultRowHeight="14.25" customHeight="1"/>
  <cols>
    <col min="1" max="1" width="19.2818181818182" customWidth="1"/>
    <col min="2" max="2" width="33.8545454545455" customWidth="1"/>
    <col min="3" max="3" width="23.8545454545455" customWidth="1"/>
    <col min="4" max="4" width="11.1363636363636" customWidth="1"/>
    <col min="5" max="5" width="17.7090909090909" customWidth="1"/>
    <col min="6" max="6" width="9.85454545454546" customWidth="1"/>
    <col min="7" max="7" width="17.7090909090909" customWidth="1"/>
    <col min="8" max="11" width="23.1363636363636" customWidth="1"/>
  </cols>
  <sheetData>
    <row r="1" customHeight="1" spans="1:11">
      <c r="A1" s="1"/>
      <c r="B1" s="1"/>
      <c r="C1" s="1"/>
      <c r="D1" s="1"/>
      <c r="E1" s="1"/>
      <c r="F1" s="1"/>
      <c r="G1" s="1"/>
      <c r="H1" s="1"/>
      <c r="I1" s="1"/>
      <c r="J1" s="1"/>
      <c r="K1" s="1"/>
    </row>
    <row r="2" customHeight="1" spans="4:11">
      <c r="D2" s="2"/>
      <c r="E2" s="2"/>
      <c r="F2" s="2"/>
      <c r="G2" s="2"/>
      <c r="K2" s="3" t="s">
        <v>1009</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"单位名称："&amp;"云南五华产业园区管理委员会"</f>
        <v>单位名称：云南五华产业园区管理委员会</v>
      </c>
      <c r="B4" s="6"/>
      <c r="C4" s="6"/>
      <c r="D4" s="6"/>
      <c r="E4" s="6"/>
      <c r="F4" s="6"/>
      <c r="G4" s="6"/>
      <c r="H4" s="7"/>
      <c r="I4" s="7"/>
      <c r="J4" s="7"/>
      <c r="K4" s="8" t="s">
        <v>1</v>
      </c>
    </row>
    <row r="5" ht="21.75" customHeight="1" spans="1:11">
      <c r="A5" s="9" t="s">
        <v>241</v>
      </c>
      <c r="B5" s="9" t="s">
        <v>166</v>
      </c>
      <c r="C5" s="9" t="s">
        <v>242</v>
      </c>
      <c r="D5" s="10" t="s">
        <v>167</v>
      </c>
      <c r="E5" s="10" t="s">
        <v>168</v>
      </c>
      <c r="F5" s="10" t="s">
        <v>243</v>
      </c>
      <c r="G5" s="10" t="s">
        <v>244</v>
      </c>
      <c r="H5" s="27" t="s">
        <v>55</v>
      </c>
      <c r="I5" s="11" t="s">
        <v>1010</v>
      </c>
      <c r="J5" s="12"/>
      <c r="K5" s="13"/>
    </row>
    <row r="6" ht="21.75" customHeight="1" spans="1:11">
      <c r="A6" s="14"/>
      <c r="B6" s="14"/>
      <c r="C6" s="14"/>
      <c r="D6" s="15"/>
      <c r="E6" s="15"/>
      <c r="F6" s="15"/>
      <c r="G6" s="15"/>
      <c r="H6" s="28"/>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5">
        <v>10</v>
      </c>
      <c r="K8" s="35">
        <v>11</v>
      </c>
    </row>
    <row r="9" ht="18.75" customHeight="1" spans="1:11">
      <c r="A9" s="29"/>
      <c r="B9" s="21"/>
      <c r="C9" s="29"/>
      <c r="D9" s="29"/>
      <c r="E9" s="29"/>
      <c r="F9" s="29"/>
      <c r="G9" s="29"/>
      <c r="H9" s="30"/>
      <c r="I9" s="36"/>
      <c r="J9" s="36"/>
      <c r="K9" s="30"/>
    </row>
    <row r="10" ht="18.75" customHeight="1" spans="1:11">
      <c r="A10" s="31"/>
      <c r="B10" s="21"/>
      <c r="C10" s="21"/>
      <c r="D10" s="21"/>
      <c r="E10" s="21"/>
      <c r="F10" s="21"/>
      <c r="G10" s="21"/>
      <c r="H10" s="23"/>
      <c r="I10" s="23"/>
      <c r="J10" s="23"/>
      <c r="K10" s="30"/>
    </row>
    <row r="11" ht="18.75" customHeight="1" spans="1:11">
      <c r="A11" s="32" t="s">
        <v>153</v>
      </c>
      <c r="B11" s="33"/>
      <c r="C11" s="33"/>
      <c r="D11" s="33"/>
      <c r="E11" s="33"/>
      <c r="F11" s="33"/>
      <c r="G11" s="34"/>
      <c r="H11" s="23"/>
      <c r="I11" s="23"/>
      <c r="J11" s="23"/>
      <c r="K11" s="30"/>
    </row>
    <row r="12" customHeight="1" spans="1:1">
      <c r="A12" t="s">
        <v>1011</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8"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2"/>
  <sheetViews>
    <sheetView showZeros="0" workbookViewId="0">
      <pane ySplit="1" topLeftCell="A2" activePane="bottomLeft" state="frozen"/>
      <selection/>
      <selection pane="bottomLeft" activeCell="B18" sqref="B18"/>
    </sheetView>
  </sheetViews>
  <sheetFormatPr defaultColWidth="9.13636363636364" defaultRowHeight="14.25" customHeight="1" outlineLevelCol="6"/>
  <cols>
    <col min="1" max="1" width="35.2818181818182" customWidth="1"/>
    <col min="2" max="3" width="28" customWidth="1"/>
    <col min="4" max="4" width="22.1818181818182" customWidth="1"/>
    <col min="5" max="7" width="23.8545454545455" customWidth="1"/>
  </cols>
  <sheetData>
    <row r="1" customHeight="1" spans="1:7">
      <c r="A1" s="1"/>
      <c r="B1" s="1"/>
      <c r="C1" s="1"/>
      <c r="D1" s="1"/>
      <c r="E1" s="1"/>
      <c r="F1" s="1"/>
      <c r="G1" s="1"/>
    </row>
    <row r="2" ht="13.5" customHeight="1" spans="4:7">
      <c r="D2" s="2"/>
      <c r="G2" s="3" t="s">
        <v>1012</v>
      </c>
    </row>
    <row r="3" ht="41.25" customHeight="1" spans="1:7">
      <c r="A3" s="4" t="str">
        <f>"2025"&amp;"年部门项目中期规划预算表"</f>
        <v>2025年部门项目中期规划预算表</v>
      </c>
      <c r="B3" s="4"/>
      <c r="C3" s="4"/>
      <c r="D3" s="4"/>
      <c r="E3" s="4"/>
      <c r="F3" s="4"/>
      <c r="G3" s="4"/>
    </row>
    <row r="4" ht="13.5" customHeight="1" spans="1:7">
      <c r="A4" s="5" t="str">
        <f>"单位名称："&amp;"云南五华产业园区管理委员会"</f>
        <v>单位名称：云南五华产业园区管理委员会</v>
      </c>
      <c r="B4" s="6"/>
      <c r="C4" s="6"/>
      <c r="D4" s="6"/>
      <c r="E4" s="7"/>
      <c r="F4" s="7"/>
      <c r="G4" s="8" t="s">
        <v>1</v>
      </c>
    </row>
    <row r="5" ht="21.75" customHeight="1" spans="1:7">
      <c r="A5" s="9" t="s">
        <v>242</v>
      </c>
      <c r="B5" s="9" t="s">
        <v>241</v>
      </c>
      <c r="C5" s="9" t="s">
        <v>166</v>
      </c>
      <c r="D5" s="10" t="s">
        <v>1013</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7.25" customHeight="1" spans="1:7">
      <c r="A9" s="21" t="s">
        <v>69</v>
      </c>
      <c r="B9" s="21" t="s">
        <v>1014</v>
      </c>
      <c r="C9" s="22" t="s">
        <v>266</v>
      </c>
      <c r="D9" s="21" t="s">
        <v>1015</v>
      </c>
      <c r="E9" s="23">
        <v>1527371.85</v>
      </c>
      <c r="F9" s="23">
        <v>7381314.075</v>
      </c>
      <c r="G9" s="23">
        <v>7381314.075</v>
      </c>
    </row>
    <row r="10" ht="17.25" customHeight="1" spans="1:7">
      <c r="A10" s="21" t="s">
        <v>69</v>
      </c>
      <c r="B10" s="21" t="s">
        <v>1014</v>
      </c>
      <c r="C10" s="22" t="s">
        <v>277</v>
      </c>
      <c r="D10" s="21" t="s">
        <v>1015</v>
      </c>
      <c r="E10" s="23">
        <v>1373300</v>
      </c>
      <c r="F10" s="23">
        <v>9313350</v>
      </c>
      <c r="G10" s="23">
        <v>9313350</v>
      </c>
    </row>
    <row r="11" ht="18.75" customHeight="1" spans="1:7">
      <c r="A11" s="21" t="s">
        <v>69</v>
      </c>
      <c r="B11" s="21" t="s">
        <v>1014</v>
      </c>
      <c r="C11" s="21" t="s">
        <v>290</v>
      </c>
      <c r="D11" s="21" t="s">
        <v>1015</v>
      </c>
      <c r="E11" s="23">
        <v>1803940</v>
      </c>
      <c r="F11" s="23">
        <v>4413030</v>
      </c>
      <c r="G11" s="23">
        <v>4413030</v>
      </c>
    </row>
    <row r="12" customFormat="1" ht="18.75" customHeight="1" spans="1:7">
      <c r="A12" s="24" t="s">
        <v>55</v>
      </c>
      <c r="B12" s="25" t="s">
        <v>98</v>
      </c>
      <c r="C12" s="25"/>
      <c r="D12" s="26"/>
      <c r="E12" s="23">
        <f>SUM(E9:E11)</f>
        <v>4704611.85</v>
      </c>
      <c r="F12" s="23">
        <f>SUM(F9:F11)</f>
        <v>21107694.075</v>
      </c>
      <c r="G12" s="23">
        <f>SUM(G9:G11)</f>
        <v>21107694.075</v>
      </c>
    </row>
  </sheetData>
  <mergeCells count="11">
    <mergeCell ref="A3:G3"/>
    <mergeCell ref="A4:D4"/>
    <mergeCell ref="E5:G5"/>
    <mergeCell ref="A12:D12"/>
    <mergeCell ref="A5:A7"/>
    <mergeCell ref="B5:B7"/>
    <mergeCell ref="C5:C7"/>
    <mergeCell ref="D5:D7"/>
    <mergeCell ref="E6:E7"/>
    <mergeCell ref="F6:F7"/>
    <mergeCell ref="G6:G7"/>
  </mergeCells>
  <printOptions horizontalCentered="1"/>
  <pageMargins left="0.37" right="0.37" top="0.56" bottom="0.56" header="0.48" footer="0.48"/>
  <pageSetup paperSize="9" scale="6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pane ySplit="1" topLeftCell="A2" activePane="bottomLeft" state="frozen"/>
      <selection/>
      <selection pane="bottomLeft" activeCell="D23" sqref="D23"/>
    </sheetView>
  </sheetViews>
  <sheetFormatPr defaultColWidth="8.57272727272727" defaultRowHeight="12.75" customHeight="1"/>
  <cols>
    <col min="1" max="1" width="15.8909090909091"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5" t="s">
        <v>52</v>
      </c>
    </row>
    <row r="3" ht="41.25" customHeight="1" spans="1:1">
      <c r="A3" s="41" t="str">
        <f>"2025"&amp;"年部门收入预算表"</f>
        <v>2025年部门收入预算表</v>
      </c>
    </row>
    <row r="4" ht="17.25" customHeight="1" spans="1:19">
      <c r="A4" s="44" t="str">
        <f>"单位名称："&amp;"云南五华产业园区管理委员会"</f>
        <v>单位名称：云南五华产业园区管理委员会</v>
      </c>
      <c r="S4" s="46" t="s">
        <v>1</v>
      </c>
    </row>
    <row r="5" ht="21.75" customHeight="1" spans="1:19">
      <c r="A5" s="298" t="s">
        <v>53</v>
      </c>
      <c r="B5" s="299" t="s">
        <v>54</v>
      </c>
      <c r="C5" s="299" t="s">
        <v>55</v>
      </c>
      <c r="D5" s="300" t="s">
        <v>56</v>
      </c>
      <c r="E5" s="300"/>
      <c r="F5" s="300"/>
      <c r="G5" s="300"/>
      <c r="H5" s="300"/>
      <c r="I5" s="148"/>
      <c r="J5" s="300"/>
      <c r="K5" s="300"/>
      <c r="L5" s="300"/>
      <c r="M5" s="300"/>
      <c r="N5" s="308"/>
      <c r="O5" s="300" t="s">
        <v>45</v>
      </c>
      <c r="P5" s="300"/>
      <c r="Q5" s="300"/>
      <c r="R5" s="300"/>
      <c r="S5" s="308"/>
    </row>
    <row r="6" ht="27" customHeight="1" spans="1:19">
      <c r="A6" s="301"/>
      <c r="B6" s="302"/>
      <c r="C6" s="302"/>
      <c r="D6" s="302" t="s">
        <v>57</v>
      </c>
      <c r="E6" s="302" t="s">
        <v>58</v>
      </c>
      <c r="F6" s="302" t="s">
        <v>59</v>
      </c>
      <c r="G6" s="302" t="s">
        <v>60</v>
      </c>
      <c r="H6" s="302" t="s">
        <v>61</v>
      </c>
      <c r="I6" s="309" t="s">
        <v>62</v>
      </c>
      <c r="J6" s="310"/>
      <c r="K6" s="310"/>
      <c r="L6" s="310"/>
      <c r="M6" s="310"/>
      <c r="N6" s="311"/>
      <c r="O6" s="302" t="s">
        <v>57</v>
      </c>
      <c r="P6" s="302" t="s">
        <v>58</v>
      </c>
      <c r="Q6" s="302" t="s">
        <v>59</v>
      </c>
      <c r="R6" s="302" t="s">
        <v>60</v>
      </c>
      <c r="S6" s="302" t="s">
        <v>63</v>
      </c>
    </row>
    <row r="7" ht="30" customHeight="1" spans="1:19">
      <c r="A7" s="303"/>
      <c r="B7" s="108"/>
      <c r="C7" s="131"/>
      <c r="D7" s="131"/>
      <c r="E7" s="131"/>
      <c r="F7" s="131"/>
      <c r="G7" s="131"/>
      <c r="H7" s="131"/>
      <c r="I7" s="72" t="s">
        <v>57</v>
      </c>
      <c r="J7" s="311" t="s">
        <v>64</v>
      </c>
      <c r="K7" s="311" t="s">
        <v>65</v>
      </c>
      <c r="L7" s="311" t="s">
        <v>66</v>
      </c>
      <c r="M7" s="311" t="s">
        <v>67</v>
      </c>
      <c r="N7" s="311" t="s">
        <v>68</v>
      </c>
      <c r="O7" s="312"/>
      <c r="P7" s="312"/>
      <c r="Q7" s="312"/>
      <c r="R7" s="312"/>
      <c r="S7" s="131"/>
    </row>
    <row r="8" ht="15" customHeight="1" spans="1:19">
      <c r="A8" s="304">
        <v>1</v>
      </c>
      <c r="B8" s="304">
        <v>2</v>
      </c>
      <c r="C8" s="304">
        <v>3</v>
      </c>
      <c r="D8" s="304">
        <v>4</v>
      </c>
      <c r="E8" s="304">
        <v>5</v>
      </c>
      <c r="F8" s="304">
        <v>6</v>
      </c>
      <c r="G8" s="304">
        <v>7</v>
      </c>
      <c r="H8" s="304">
        <v>8</v>
      </c>
      <c r="I8" s="72">
        <v>9</v>
      </c>
      <c r="J8" s="304">
        <v>10</v>
      </c>
      <c r="K8" s="304">
        <v>11</v>
      </c>
      <c r="L8" s="304">
        <v>12</v>
      </c>
      <c r="M8" s="304">
        <v>13</v>
      </c>
      <c r="N8" s="304">
        <v>14</v>
      </c>
      <c r="O8" s="304">
        <v>15</v>
      </c>
      <c r="P8" s="304">
        <v>16</v>
      </c>
      <c r="Q8" s="304">
        <v>17</v>
      </c>
      <c r="R8" s="304">
        <v>18</v>
      </c>
      <c r="S8" s="304">
        <v>19</v>
      </c>
    </row>
    <row r="9" ht="15" customHeight="1" spans="1:19">
      <c r="A9" s="305">
        <v>736</v>
      </c>
      <c r="B9" s="21" t="s">
        <v>69</v>
      </c>
      <c r="C9" s="81">
        <v>30000000</v>
      </c>
      <c r="D9" s="81">
        <v>30000000</v>
      </c>
      <c r="E9" s="304"/>
      <c r="F9" s="304"/>
      <c r="G9" s="304"/>
      <c r="H9" s="304"/>
      <c r="I9" s="72"/>
      <c r="J9" s="304"/>
      <c r="K9" s="304"/>
      <c r="L9" s="304"/>
      <c r="M9" s="304"/>
      <c r="N9" s="304"/>
      <c r="O9" s="304"/>
      <c r="P9" s="304"/>
      <c r="Q9" s="304"/>
      <c r="R9" s="304"/>
      <c r="S9" s="304"/>
    </row>
    <row r="10" ht="18" customHeight="1" spans="1:19">
      <c r="A10" s="306">
        <v>736001</v>
      </c>
      <c r="B10" s="306" t="s">
        <v>69</v>
      </c>
      <c r="C10" s="81">
        <v>30000000</v>
      </c>
      <c r="D10" s="81">
        <v>30000000</v>
      </c>
      <c r="E10" s="81"/>
      <c r="F10" s="81"/>
      <c r="G10" s="81"/>
      <c r="H10" s="81"/>
      <c r="I10" s="81"/>
      <c r="J10" s="81"/>
      <c r="K10" s="81"/>
      <c r="L10" s="81"/>
      <c r="M10" s="81"/>
      <c r="N10" s="81"/>
      <c r="O10" s="81"/>
      <c r="P10" s="81"/>
      <c r="Q10" s="81"/>
      <c r="R10" s="81"/>
      <c r="S10" s="81"/>
    </row>
    <row r="11" customFormat="1" ht="18" customHeight="1" spans="1:19">
      <c r="A11" s="49" t="s">
        <v>55</v>
      </c>
      <c r="B11" s="307"/>
      <c r="C11" s="81">
        <f>SUM(C10)</f>
        <v>30000000</v>
      </c>
      <c r="D11" s="81">
        <f>SUM(D10)</f>
        <v>30000000</v>
      </c>
      <c r="E11" s="81"/>
      <c r="F11" s="81"/>
      <c r="G11" s="81"/>
      <c r="H11" s="81"/>
      <c r="I11" s="81"/>
      <c r="J11" s="81"/>
      <c r="K11" s="81"/>
      <c r="L11" s="81"/>
      <c r="M11" s="81"/>
      <c r="N11" s="81"/>
      <c r="O11" s="81"/>
      <c r="P11" s="81"/>
      <c r="Q11" s="81"/>
      <c r="R11" s="81"/>
      <c r="S11" s="81"/>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scale="28"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6"/>
  <sheetViews>
    <sheetView showGridLines="0" showZeros="0" workbookViewId="0">
      <pane ySplit="1" topLeftCell="A2" activePane="bottomLeft" state="frozen"/>
      <selection/>
      <selection pane="bottomLeft" activeCell="D23" sqref="D23"/>
    </sheetView>
  </sheetViews>
  <sheetFormatPr defaultColWidth="8.57272727272727" defaultRowHeight="12.75" customHeight="1"/>
  <cols>
    <col min="1" max="1" width="14.2818181818182" style="261" customWidth="1"/>
    <col min="2" max="2" width="37.5727272727273" style="261" customWidth="1"/>
    <col min="3" max="6" width="24.5727272727273" style="261" customWidth="1"/>
    <col min="7" max="7" width="28" style="261" customWidth="1"/>
    <col min="8" max="8" width="24.5727272727273" style="261" customWidth="1"/>
    <col min="9" max="9" width="26.7090909090909" style="261" customWidth="1"/>
    <col min="10" max="11" width="24.4181818181818" style="261" customWidth="1"/>
    <col min="12" max="15" width="24.5727272727273" style="261" customWidth="1"/>
    <col min="16" max="16384" width="8.57272727272727" style="261"/>
  </cols>
  <sheetData>
    <row r="1" customHeight="1" spans="1:15">
      <c r="A1" s="262"/>
      <c r="B1" s="262"/>
      <c r="C1" s="262"/>
      <c r="D1" s="262"/>
      <c r="E1" s="262"/>
      <c r="F1" s="262"/>
      <c r="G1" s="262"/>
      <c r="H1" s="262"/>
      <c r="I1" s="262"/>
      <c r="J1" s="262"/>
      <c r="K1" s="262"/>
      <c r="L1" s="262"/>
      <c r="M1" s="262"/>
      <c r="N1" s="262"/>
      <c r="O1" s="262"/>
    </row>
    <row r="2" ht="17.25" customHeight="1" spans="1:1">
      <c r="A2" s="263" t="s">
        <v>70</v>
      </c>
    </row>
    <row r="3" ht="41.25" customHeight="1" spans="1:1">
      <c r="A3" s="264" t="str">
        <f>"2025"&amp;"年部门支出预算表"</f>
        <v>2025年部门支出预算表</v>
      </c>
    </row>
    <row r="4" ht="17.25" customHeight="1" spans="1:15">
      <c r="A4" s="265" t="str">
        <f>"单位名称："&amp;"云南五华产业园区管理委员会"</f>
        <v>单位名称：云南五华产业园区管理委员会</v>
      </c>
      <c r="O4" s="263" t="s">
        <v>1</v>
      </c>
    </row>
    <row r="5" ht="27" customHeight="1" spans="1:15">
      <c r="A5" s="266" t="s">
        <v>71</v>
      </c>
      <c r="B5" s="266" t="s">
        <v>72</v>
      </c>
      <c r="C5" s="266" t="s">
        <v>55</v>
      </c>
      <c r="D5" s="267" t="s">
        <v>58</v>
      </c>
      <c r="E5" s="268"/>
      <c r="F5" s="269"/>
      <c r="G5" s="270" t="s">
        <v>59</v>
      </c>
      <c r="H5" s="270" t="s">
        <v>60</v>
      </c>
      <c r="I5" s="270" t="s">
        <v>73</v>
      </c>
      <c r="J5" s="267" t="s">
        <v>62</v>
      </c>
      <c r="K5" s="268"/>
      <c r="L5" s="268"/>
      <c r="M5" s="268"/>
      <c r="N5" s="288"/>
      <c r="O5" s="289"/>
    </row>
    <row r="6" ht="42" customHeight="1" spans="1:15">
      <c r="A6" s="271"/>
      <c r="B6" s="271"/>
      <c r="C6" s="272"/>
      <c r="D6" s="273" t="s">
        <v>57</v>
      </c>
      <c r="E6" s="273" t="s">
        <v>74</v>
      </c>
      <c r="F6" s="273" t="s">
        <v>75</v>
      </c>
      <c r="G6" s="272"/>
      <c r="H6" s="272"/>
      <c r="I6" s="290"/>
      <c r="J6" s="273" t="s">
        <v>57</v>
      </c>
      <c r="K6" s="291" t="s">
        <v>76</v>
      </c>
      <c r="L6" s="291" t="s">
        <v>77</v>
      </c>
      <c r="M6" s="291" t="s">
        <v>78</v>
      </c>
      <c r="N6" s="291" t="s">
        <v>79</v>
      </c>
      <c r="O6" s="291" t="s">
        <v>80</v>
      </c>
    </row>
    <row r="7" ht="18" customHeight="1" spans="1:15">
      <c r="A7" s="274" t="s">
        <v>81</v>
      </c>
      <c r="B7" s="274">
        <v>2</v>
      </c>
      <c r="C7" s="274" t="s">
        <v>82</v>
      </c>
      <c r="D7" s="275" t="s">
        <v>83</v>
      </c>
      <c r="E7" s="275" t="s">
        <v>84</v>
      </c>
      <c r="F7" s="275" t="s">
        <v>85</v>
      </c>
      <c r="G7" s="275" t="s">
        <v>86</v>
      </c>
      <c r="H7" s="275" t="s">
        <v>87</v>
      </c>
      <c r="I7" s="275" t="s">
        <v>88</v>
      </c>
      <c r="J7" s="275" t="s">
        <v>89</v>
      </c>
      <c r="K7" s="275" t="s">
        <v>90</v>
      </c>
      <c r="L7" s="275" t="s">
        <v>91</v>
      </c>
      <c r="M7" s="275" t="s">
        <v>92</v>
      </c>
      <c r="N7" s="274" t="s">
        <v>93</v>
      </c>
      <c r="O7" s="275" t="s">
        <v>94</v>
      </c>
    </row>
    <row r="8" s="260" customFormat="1" ht="20.25" customHeight="1" spans="1:15">
      <c r="A8" s="183">
        <v>206</v>
      </c>
      <c r="B8" s="183" t="s">
        <v>95</v>
      </c>
      <c r="C8" s="276">
        <f>C9+C12</f>
        <v>25969328.15</v>
      </c>
      <c r="D8" s="276">
        <f>D9+D12</f>
        <v>25969328.15</v>
      </c>
      <c r="E8" s="276">
        <f>E9+E12</f>
        <v>12217660</v>
      </c>
      <c r="F8" s="276">
        <f>F9+F12</f>
        <v>13751668.15</v>
      </c>
      <c r="G8" s="277"/>
      <c r="H8" s="277"/>
      <c r="I8" s="292"/>
      <c r="J8" s="293"/>
      <c r="K8" s="294"/>
      <c r="L8" s="295"/>
      <c r="M8" s="295"/>
      <c r="N8" s="295"/>
      <c r="O8" s="295"/>
    </row>
    <row r="9" s="260" customFormat="1" ht="20.25" customHeight="1" spans="1:15">
      <c r="A9" s="278">
        <v>20601</v>
      </c>
      <c r="B9" s="278" t="s">
        <v>96</v>
      </c>
      <c r="C9" s="276">
        <f>C10+C11</f>
        <v>24165388.15</v>
      </c>
      <c r="D9" s="276">
        <f>D10+D11</f>
        <v>24165388.15</v>
      </c>
      <c r="E9" s="276">
        <f>E10+E11</f>
        <v>12217660</v>
      </c>
      <c r="F9" s="276">
        <f>F10+F11</f>
        <v>11947728.15</v>
      </c>
      <c r="G9" s="277"/>
      <c r="H9" s="277"/>
      <c r="I9" s="292"/>
      <c r="J9" s="293"/>
      <c r="K9" s="294"/>
      <c r="L9" s="295"/>
      <c r="M9" s="295"/>
      <c r="N9" s="295"/>
      <c r="O9" s="295"/>
    </row>
    <row r="10" s="260" customFormat="1" ht="17.25" customHeight="1" spans="1:15">
      <c r="A10" s="279">
        <v>2060101</v>
      </c>
      <c r="B10" s="279" t="s">
        <v>97</v>
      </c>
      <c r="C10" s="276">
        <f>D10</f>
        <v>14169660</v>
      </c>
      <c r="D10" s="276">
        <f>E10+F10</f>
        <v>14169660</v>
      </c>
      <c r="E10" s="276">
        <f>6410000+200400+9600+193660+5404000</f>
        <v>12217660</v>
      </c>
      <c r="F10" s="276">
        <f>875000+1077000</f>
        <v>1952000</v>
      </c>
      <c r="G10" s="277"/>
      <c r="H10" s="277"/>
      <c r="I10" s="292"/>
      <c r="J10" s="293"/>
      <c r="K10" s="294"/>
      <c r="L10" s="295" t="s">
        <v>98</v>
      </c>
      <c r="M10" s="295" t="s">
        <v>98</v>
      </c>
      <c r="N10" s="295" t="s">
        <v>98</v>
      </c>
      <c r="O10" s="295"/>
    </row>
    <row r="11" s="260" customFormat="1" ht="14.25" customHeight="1" spans="1:15">
      <c r="A11" s="279">
        <v>2060102</v>
      </c>
      <c r="B11" s="279" t="s">
        <v>99</v>
      </c>
      <c r="C11" s="276">
        <f>D11</f>
        <v>9995728.15</v>
      </c>
      <c r="D11" s="276">
        <f>E11+F11</f>
        <v>9995728.15</v>
      </c>
      <c r="E11" s="276"/>
      <c r="F11" s="276">
        <v>9995728.15</v>
      </c>
      <c r="G11" s="280"/>
      <c r="H11" s="280"/>
      <c r="I11" s="292"/>
      <c r="J11" s="293"/>
      <c r="K11" s="294"/>
      <c r="L11" s="296"/>
      <c r="M11" s="296"/>
      <c r="N11" s="296"/>
      <c r="O11" s="296"/>
    </row>
    <row r="12" s="260" customFormat="1" ht="14.25" customHeight="1" spans="1:15">
      <c r="A12" s="278">
        <v>20699</v>
      </c>
      <c r="B12" s="278" t="s">
        <v>100</v>
      </c>
      <c r="C12" s="276">
        <f>C13</f>
        <v>1803940</v>
      </c>
      <c r="D12" s="276">
        <f>D13</f>
        <v>1803940</v>
      </c>
      <c r="E12" s="276">
        <f>E13</f>
        <v>0</v>
      </c>
      <c r="F12" s="276">
        <f>F13</f>
        <v>1803940</v>
      </c>
      <c r="G12" s="280"/>
      <c r="H12" s="280"/>
      <c r="I12" s="292"/>
      <c r="J12" s="293"/>
      <c r="K12" s="294"/>
      <c r="L12" s="296"/>
      <c r="M12" s="296"/>
      <c r="N12" s="296"/>
      <c r="O12" s="296"/>
    </row>
    <row r="13" s="260" customFormat="1" ht="14.25" customHeight="1" spans="1:15">
      <c r="A13" s="279">
        <v>2069999</v>
      </c>
      <c r="B13" s="279" t="s">
        <v>100</v>
      </c>
      <c r="C13" s="276">
        <f>D13</f>
        <v>1803940</v>
      </c>
      <c r="D13" s="276">
        <f>E13+F13</f>
        <v>1803940</v>
      </c>
      <c r="E13" s="276">
        <v>0</v>
      </c>
      <c r="F13" s="276">
        <v>1803940</v>
      </c>
      <c r="G13" s="280"/>
      <c r="H13" s="280"/>
      <c r="I13" s="292"/>
      <c r="J13" s="293"/>
      <c r="K13" s="294"/>
      <c r="L13" s="296"/>
      <c r="M13" s="296"/>
      <c r="N13" s="296"/>
      <c r="O13" s="296"/>
    </row>
    <row r="14" s="260" customFormat="1" ht="14.25" customHeight="1" spans="1:15">
      <c r="A14" s="183">
        <v>210</v>
      </c>
      <c r="B14" s="184" t="s">
        <v>101</v>
      </c>
      <c r="C14" s="276">
        <v>570000</v>
      </c>
      <c r="D14" s="276">
        <v>570000</v>
      </c>
      <c r="E14" s="276">
        <v>570000</v>
      </c>
      <c r="F14" s="276"/>
      <c r="G14" s="281"/>
      <c r="H14" s="282"/>
      <c r="I14" s="292"/>
      <c r="J14" s="293"/>
      <c r="K14" s="294"/>
      <c r="L14" s="296"/>
      <c r="M14" s="296"/>
      <c r="N14" s="296"/>
      <c r="O14" s="296"/>
    </row>
    <row r="15" s="260" customFormat="1" ht="14.25" customHeight="1" spans="1:15">
      <c r="A15" s="278">
        <v>21011</v>
      </c>
      <c r="B15" s="278" t="s">
        <v>102</v>
      </c>
      <c r="C15" s="276">
        <v>570000</v>
      </c>
      <c r="D15" s="276">
        <v>570000</v>
      </c>
      <c r="E15" s="276">
        <v>570000</v>
      </c>
      <c r="F15" s="276"/>
      <c r="G15" s="280"/>
      <c r="H15" s="280"/>
      <c r="I15" s="292"/>
      <c r="J15" s="293"/>
      <c r="K15" s="297"/>
      <c r="L15" s="296"/>
      <c r="M15" s="296"/>
      <c r="N15" s="296"/>
      <c r="O15" s="296"/>
    </row>
    <row r="16" s="260" customFormat="1" ht="14.25" customHeight="1" spans="1:15">
      <c r="A16" s="279">
        <v>2101101</v>
      </c>
      <c r="B16" s="279" t="s">
        <v>103</v>
      </c>
      <c r="C16" s="276">
        <v>570000</v>
      </c>
      <c r="D16" s="276">
        <v>570000</v>
      </c>
      <c r="E16" s="276">
        <v>570000</v>
      </c>
      <c r="F16" s="276"/>
      <c r="G16" s="280"/>
      <c r="H16" s="280"/>
      <c r="I16" s="292"/>
      <c r="J16" s="293"/>
      <c r="K16" s="297"/>
      <c r="L16" s="296"/>
      <c r="M16" s="296"/>
      <c r="N16" s="296"/>
      <c r="O16" s="296"/>
    </row>
    <row r="17" s="260" customFormat="1" ht="14.25" customHeight="1" spans="1:15">
      <c r="A17" s="283">
        <v>212</v>
      </c>
      <c r="B17" s="183" t="s">
        <v>104</v>
      </c>
      <c r="C17" s="284">
        <f>C18</f>
        <v>1527371.85</v>
      </c>
      <c r="D17" s="284">
        <f>D18</f>
        <v>1527371.85</v>
      </c>
      <c r="E17" s="284">
        <f>E18</f>
        <v>0</v>
      </c>
      <c r="F17" s="284">
        <f>F18</f>
        <v>1527371.85</v>
      </c>
      <c r="G17" s="277"/>
      <c r="H17" s="277"/>
      <c r="I17" s="292"/>
      <c r="J17" s="293"/>
      <c r="K17" s="297"/>
      <c r="L17" s="296"/>
      <c r="M17" s="296"/>
      <c r="N17" s="296"/>
      <c r="O17" s="296"/>
    </row>
    <row r="18" s="260" customFormat="1" ht="14.25" customHeight="1" spans="1:15">
      <c r="A18" s="278">
        <v>21203</v>
      </c>
      <c r="B18" s="278" t="s">
        <v>105</v>
      </c>
      <c r="C18" s="284">
        <f>C19</f>
        <v>1527371.85</v>
      </c>
      <c r="D18" s="284">
        <f>D19</f>
        <v>1527371.85</v>
      </c>
      <c r="E18" s="284">
        <f>E19</f>
        <v>0</v>
      </c>
      <c r="F18" s="284">
        <f>F19</f>
        <v>1527371.85</v>
      </c>
      <c r="G18" s="277"/>
      <c r="H18" s="277"/>
      <c r="I18" s="292"/>
      <c r="J18" s="293"/>
      <c r="K18" s="297"/>
      <c r="L18" s="296"/>
      <c r="M18" s="296"/>
      <c r="N18" s="296"/>
      <c r="O18" s="296"/>
    </row>
    <row r="19" s="260" customFormat="1" ht="14.25" customHeight="1" spans="1:15">
      <c r="A19" s="279">
        <v>2120303</v>
      </c>
      <c r="B19" s="279" t="s">
        <v>106</v>
      </c>
      <c r="C19" s="284">
        <f>D19</f>
        <v>1527371.85</v>
      </c>
      <c r="D19" s="284">
        <f>E19+F19</f>
        <v>1527371.85</v>
      </c>
      <c r="E19" s="276"/>
      <c r="F19" s="284">
        <v>1527371.85</v>
      </c>
      <c r="G19" s="277"/>
      <c r="H19" s="277"/>
      <c r="I19" s="292"/>
      <c r="J19" s="293"/>
      <c r="K19" s="297"/>
      <c r="L19" s="296"/>
      <c r="M19" s="296"/>
      <c r="N19" s="296"/>
      <c r="O19" s="296"/>
    </row>
    <row r="20" s="260" customFormat="1" ht="14.25" customHeight="1" spans="1:15">
      <c r="A20" s="283">
        <v>215</v>
      </c>
      <c r="B20" s="183" t="s">
        <v>107</v>
      </c>
      <c r="C20" s="276">
        <f>C21</f>
        <v>1373300</v>
      </c>
      <c r="D20" s="276">
        <f>D21</f>
        <v>1373300</v>
      </c>
      <c r="E20" s="276">
        <f>E21</f>
        <v>0</v>
      </c>
      <c r="F20" s="276">
        <f>F21</f>
        <v>1373300</v>
      </c>
      <c r="G20" s="277"/>
      <c r="H20" s="277"/>
      <c r="I20" s="292"/>
      <c r="J20" s="293"/>
      <c r="K20" s="297"/>
      <c r="L20" s="296"/>
      <c r="M20" s="296"/>
      <c r="N20" s="296"/>
      <c r="O20" s="296"/>
    </row>
    <row r="21" s="260" customFormat="1" ht="14.25" customHeight="1" spans="1:15">
      <c r="A21" s="278">
        <v>21508</v>
      </c>
      <c r="B21" s="278" t="s">
        <v>108</v>
      </c>
      <c r="C21" s="276">
        <f>C22</f>
        <v>1373300</v>
      </c>
      <c r="D21" s="276">
        <f>D22</f>
        <v>1373300</v>
      </c>
      <c r="E21" s="276">
        <f>E22</f>
        <v>0</v>
      </c>
      <c r="F21" s="276">
        <f>F22</f>
        <v>1373300</v>
      </c>
      <c r="G21" s="277"/>
      <c r="H21" s="277"/>
      <c r="I21" s="292"/>
      <c r="J21" s="293"/>
      <c r="K21" s="297"/>
      <c r="L21" s="296"/>
      <c r="M21" s="296"/>
      <c r="N21" s="296"/>
      <c r="O21" s="296"/>
    </row>
    <row r="22" s="260" customFormat="1" ht="14.25" customHeight="1" spans="1:15">
      <c r="A22" s="279">
        <v>2150805</v>
      </c>
      <c r="B22" s="279" t="s">
        <v>109</v>
      </c>
      <c r="C22" s="276">
        <f>D22</f>
        <v>1373300</v>
      </c>
      <c r="D22" s="276">
        <f>E22+F22</f>
        <v>1373300</v>
      </c>
      <c r="E22" s="276"/>
      <c r="F22" s="276">
        <f>373300+1000000</f>
        <v>1373300</v>
      </c>
      <c r="G22" s="277"/>
      <c r="H22" s="277"/>
      <c r="I22" s="292"/>
      <c r="J22" s="293"/>
      <c r="K22" s="297"/>
      <c r="L22" s="296"/>
      <c r="M22" s="296"/>
      <c r="N22" s="296"/>
      <c r="O22" s="296"/>
    </row>
    <row r="23" s="260" customFormat="1" ht="14.25" customHeight="1" spans="1:15">
      <c r="A23" s="283">
        <v>221</v>
      </c>
      <c r="B23" s="183" t="s">
        <v>110</v>
      </c>
      <c r="C23" s="276">
        <f>1120000/2</f>
        <v>560000</v>
      </c>
      <c r="D23" s="276">
        <f t="shared" ref="D23:D25" si="0">1120000/2</f>
        <v>560000</v>
      </c>
      <c r="E23" s="276">
        <f t="shared" ref="E23:E25" si="1">1120000/2</f>
        <v>560000</v>
      </c>
      <c r="F23" s="276"/>
      <c r="G23" s="277"/>
      <c r="H23" s="277"/>
      <c r="I23" s="292"/>
      <c r="J23" s="293"/>
      <c r="K23" s="297"/>
      <c r="L23" s="296"/>
      <c r="M23" s="296"/>
      <c r="N23" s="296"/>
      <c r="O23" s="296"/>
    </row>
    <row r="24" s="260" customFormat="1" ht="14.25" customHeight="1" spans="1:15">
      <c r="A24" s="278">
        <v>22102</v>
      </c>
      <c r="B24" s="278" t="s">
        <v>111</v>
      </c>
      <c r="C24" s="276">
        <f>1120000/2</f>
        <v>560000</v>
      </c>
      <c r="D24" s="276">
        <f t="shared" si="0"/>
        <v>560000</v>
      </c>
      <c r="E24" s="276">
        <f t="shared" si="1"/>
        <v>560000</v>
      </c>
      <c r="F24" s="276"/>
      <c r="G24" s="277"/>
      <c r="H24" s="277"/>
      <c r="I24" s="292"/>
      <c r="J24" s="293"/>
      <c r="K24" s="297"/>
      <c r="L24" s="296"/>
      <c r="M24" s="296"/>
      <c r="N24" s="296"/>
      <c r="O24" s="296"/>
    </row>
    <row r="25" s="260" customFormat="1" ht="14.25" customHeight="1" spans="1:15">
      <c r="A25" s="279">
        <v>2210201</v>
      </c>
      <c r="B25" s="279" t="s">
        <v>112</v>
      </c>
      <c r="C25" s="276">
        <f>1120000/2</f>
        <v>560000</v>
      </c>
      <c r="D25" s="276">
        <f t="shared" si="0"/>
        <v>560000</v>
      </c>
      <c r="E25" s="276">
        <f t="shared" si="1"/>
        <v>560000</v>
      </c>
      <c r="F25" s="276"/>
      <c r="G25" s="277"/>
      <c r="H25" s="277"/>
      <c r="I25" s="292"/>
      <c r="J25" s="293"/>
      <c r="K25" s="297"/>
      <c r="L25" s="296"/>
      <c r="M25" s="296"/>
      <c r="N25" s="296"/>
      <c r="O25" s="296"/>
    </row>
    <row r="26" s="261" customFormat="1" ht="21" customHeight="1" spans="1:15">
      <c r="A26" s="285" t="s">
        <v>55</v>
      </c>
      <c r="B26" s="286"/>
      <c r="C26" s="287">
        <f>C8+C14+C17+C20+C23</f>
        <v>30000000</v>
      </c>
      <c r="D26" s="287">
        <f>D8+D14+D17+D20+D23</f>
        <v>30000000</v>
      </c>
      <c r="E26" s="287">
        <f>E8+E14+E17+E20+E23</f>
        <v>13347660</v>
      </c>
      <c r="F26" s="287">
        <f>F8+F14+F17+F20+F23</f>
        <v>16652340</v>
      </c>
      <c r="G26" s="287"/>
      <c r="H26" s="287"/>
      <c r="I26" s="287"/>
      <c r="J26" s="287"/>
      <c r="K26" s="287"/>
      <c r="L26" s="287"/>
      <c r="M26" s="287"/>
      <c r="N26" s="287"/>
      <c r="O26" s="287"/>
    </row>
  </sheetData>
  <mergeCells count="12">
    <mergeCell ref="A2:O2"/>
    <mergeCell ref="A3:O3"/>
    <mergeCell ref="A4:B4"/>
    <mergeCell ref="D5:F5"/>
    <mergeCell ref="J5:O5"/>
    <mergeCell ref="A26:B26"/>
    <mergeCell ref="A5:A6"/>
    <mergeCell ref="B5:B6"/>
    <mergeCell ref="C5:C6"/>
    <mergeCell ref="G5:G6"/>
    <mergeCell ref="H5:H6"/>
    <mergeCell ref="I5:I6"/>
  </mergeCells>
  <printOptions horizontalCentered="1"/>
  <pageMargins left="0.96" right="0.96" top="0.72" bottom="0.72" header="0" footer="0"/>
  <pageSetup paperSize="9" scale="32"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D23" sqref="D23"/>
    </sheetView>
  </sheetViews>
  <sheetFormatPr defaultColWidth="8.57272727272727" defaultRowHeight="12.75" customHeight="1" outlineLevelCol="3"/>
  <cols>
    <col min="1" max="4" width="35.5727272727273" customWidth="1"/>
  </cols>
  <sheetData>
    <row r="1" customHeight="1" spans="1:4">
      <c r="A1" s="1"/>
      <c r="B1" s="1"/>
      <c r="C1" s="1"/>
      <c r="D1" s="1"/>
    </row>
    <row r="2" ht="15" customHeight="1" spans="1:4">
      <c r="A2" s="42"/>
      <c r="B2" s="46"/>
      <c r="C2" s="46"/>
      <c r="D2" s="46" t="s">
        <v>113</v>
      </c>
    </row>
    <row r="3" ht="41.25" customHeight="1" spans="1:1">
      <c r="A3" s="41" t="str">
        <f>"2025"&amp;"年部门财政拨款收支预算总表"</f>
        <v>2025年部门财政拨款收支预算总表</v>
      </c>
    </row>
    <row r="4" ht="17.25" customHeight="1" spans="1:4">
      <c r="A4" s="44" t="str">
        <f>"单位名称："&amp;"云南五华产业园区管理委员会"</f>
        <v>单位名称：云南五华产业园区管理委员会</v>
      </c>
      <c r="B4" s="253"/>
      <c r="D4" s="46" t="s">
        <v>1</v>
      </c>
    </row>
    <row r="5" ht="17.25" customHeight="1" spans="1:4">
      <c r="A5" s="254" t="s">
        <v>2</v>
      </c>
      <c r="B5" s="255"/>
      <c r="C5" s="254" t="s">
        <v>3</v>
      </c>
      <c r="D5" s="255"/>
    </row>
    <row r="6" ht="18.75" customHeight="1" spans="1:4">
      <c r="A6" s="254" t="s">
        <v>4</v>
      </c>
      <c r="B6" s="254" t="s">
        <v>5</v>
      </c>
      <c r="C6" s="254" t="s">
        <v>6</v>
      </c>
      <c r="D6" s="254" t="s">
        <v>5</v>
      </c>
    </row>
    <row r="7" ht="16.5" customHeight="1" spans="1:4">
      <c r="A7" s="256" t="s">
        <v>114</v>
      </c>
      <c r="B7" s="81">
        <f>B8</f>
        <v>30000000</v>
      </c>
      <c r="C7" s="256" t="s">
        <v>115</v>
      </c>
      <c r="D7" s="81">
        <f>SUM(D8:D33)</f>
        <v>30000000</v>
      </c>
    </row>
    <row r="8" ht="16.5" customHeight="1" spans="1:4">
      <c r="A8" s="256" t="s">
        <v>116</v>
      </c>
      <c r="B8" s="81">
        <v>30000000</v>
      </c>
      <c r="C8" s="256" t="s">
        <v>117</v>
      </c>
      <c r="D8" s="81"/>
    </row>
    <row r="9" ht="16.5" customHeight="1" spans="1:4">
      <c r="A9" s="256" t="s">
        <v>118</v>
      </c>
      <c r="B9" s="81"/>
      <c r="C9" s="256" t="s">
        <v>119</v>
      </c>
      <c r="D9" s="81"/>
    </row>
    <row r="10" ht="16.5" customHeight="1" spans="1:4">
      <c r="A10" s="256" t="s">
        <v>120</v>
      </c>
      <c r="B10" s="81"/>
      <c r="C10" s="256" t="s">
        <v>121</v>
      </c>
      <c r="D10" s="81"/>
    </row>
    <row r="11" ht="16.5" customHeight="1" spans="1:4">
      <c r="A11" s="256" t="s">
        <v>122</v>
      </c>
      <c r="B11" s="81"/>
      <c r="C11" s="256" t="s">
        <v>123</v>
      </c>
      <c r="D11" s="81"/>
    </row>
    <row r="12" ht="16.5" customHeight="1" spans="1:4">
      <c r="A12" s="256" t="s">
        <v>116</v>
      </c>
      <c r="B12" s="81"/>
      <c r="C12" s="256" t="s">
        <v>124</v>
      </c>
      <c r="D12" s="81"/>
    </row>
    <row r="13" ht="16.5" customHeight="1" spans="1:4">
      <c r="A13" s="248" t="s">
        <v>118</v>
      </c>
      <c r="B13" s="81"/>
      <c r="C13" s="71" t="s">
        <v>125</v>
      </c>
      <c r="D13" s="81">
        <v>25969328.15</v>
      </c>
    </row>
    <row r="14" ht="16.5" customHeight="1" spans="1:4">
      <c r="A14" s="248" t="s">
        <v>120</v>
      </c>
      <c r="B14" s="81"/>
      <c r="C14" s="71" t="s">
        <v>126</v>
      </c>
      <c r="D14" s="81"/>
    </row>
    <row r="15" ht="16.5" customHeight="1" spans="1:4">
      <c r="A15" s="257"/>
      <c r="B15" s="81"/>
      <c r="C15" s="71" t="s">
        <v>127</v>
      </c>
      <c r="D15" s="81"/>
    </row>
    <row r="16" ht="16.5" customHeight="1" spans="1:4">
      <c r="A16" s="257"/>
      <c r="B16" s="81"/>
      <c r="C16" s="71" t="s">
        <v>128</v>
      </c>
      <c r="D16" s="81">
        <v>570000</v>
      </c>
    </row>
    <row r="17" ht="16.5" customHeight="1" spans="1:4">
      <c r="A17" s="257"/>
      <c r="B17" s="81"/>
      <c r="C17" s="71" t="s">
        <v>129</v>
      </c>
      <c r="D17" s="81"/>
    </row>
    <row r="18" ht="16.5" customHeight="1" spans="1:4">
      <c r="A18" s="257"/>
      <c r="B18" s="81"/>
      <c r="C18" s="71" t="s">
        <v>130</v>
      </c>
      <c r="D18" s="81">
        <v>1527371.85</v>
      </c>
    </row>
    <row r="19" ht="16.5" customHeight="1" spans="1:4">
      <c r="A19" s="257"/>
      <c r="B19" s="81"/>
      <c r="C19" s="71" t="s">
        <v>131</v>
      </c>
      <c r="D19" s="81"/>
    </row>
    <row r="20" ht="16.5" customHeight="1" spans="1:4">
      <c r="A20" s="257"/>
      <c r="B20" s="81"/>
      <c r="C20" s="71" t="s">
        <v>132</v>
      </c>
      <c r="D20" s="81"/>
    </row>
    <row r="21" ht="16.5" customHeight="1" spans="1:4">
      <c r="A21" s="257"/>
      <c r="B21" s="81"/>
      <c r="C21" s="71" t="s">
        <v>133</v>
      </c>
      <c r="D21" s="81">
        <v>1373300</v>
      </c>
    </row>
    <row r="22" ht="16.5" customHeight="1" spans="1:4">
      <c r="A22" s="257"/>
      <c r="B22" s="81"/>
      <c r="C22" s="71" t="s">
        <v>134</v>
      </c>
      <c r="D22" s="81"/>
    </row>
    <row r="23" ht="16.5" customHeight="1" spans="1:4">
      <c r="A23" s="257"/>
      <c r="B23" s="81"/>
      <c r="C23" s="71" t="s">
        <v>135</v>
      </c>
      <c r="D23" s="81"/>
    </row>
    <row r="24" ht="16.5" customHeight="1" spans="1:4">
      <c r="A24" s="257"/>
      <c r="B24" s="81"/>
      <c r="C24" s="71" t="s">
        <v>136</v>
      </c>
      <c r="D24" s="81"/>
    </row>
    <row r="25" ht="16.5" customHeight="1" spans="1:4">
      <c r="A25" s="257"/>
      <c r="B25" s="81"/>
      <c r="C25" s="71" t="s">
        <v>137</v>
      </c>
      <c r="D25" s="81"/>
    </row>
    <row r="26" ht="16.5" customHeight="1" spans="1:4">
      <c r="A26" s="257"/>
      <c r="B26" s="81"/>
      <c r="C26" s="71" t="s">
        <v>138</v>
      </c>
      <c r="D26" s="81">
        <v>560000</v>
      </c>
    </row>
    <row r="27" ht="16.5" customHeight="1" spans="1:4">
      <c r="A27" s="257"/>
      <c r="B27" s="81"/>
      <c r="C27" s="71" t="s">
        <v>139</v>
      </c>
      <c r="D27" s="81"/>
    </row>
    <row r="28" ht="16.5" customHeight="1" spans="1:4">
      <c r="A28" s="257"/>
      <c r="B28" s="81"/>
      <c r="C28" s="71" t="s">
        <v>140</v>
      </c>
      <c r="D28" s="81"/>
    </row>
    <row r="29" ht="16.5" customHeight="1" spans="1:4">
      <c r="A29" s="257"/>
      <c r="B29" s="81"/>
      <c r="C29" s="71" t="s">
        <v>141</v>
      </c>
      <c r="D29" s="81"/>
    </row>
    <row r="30" ht="16.5" customHeight="1" spans="1:4">
      <c r="A30" s="257"/>
      <c r="B30" s="81"/>
      <c r="C30" s="71" t="s">
        <v>142</v>
      </c>
      <c r="D30" s="81"/>
    </row>
    <row r="31" ht="16.5" customHeight="1" spans="1:4">
      <c r="A31" s="257"/>
      <c r="B31" s="81"/>
      <c r="C31" s="71" t="s">
        <v>143</v>
      </c>
      <c r="D31" s="81"/>
    </row>
    <row r="32" ht="16.5" customHeight="1" spans="1:4">
      <c r="A32" s="257"/>
      <c r="B32" s="81"/>
      <c r="C32" s="248" t="s">
        <v>144</v>
      </c>
      <c r="D32" s="81"/>
    </row>
    <row r="33" ht="16.5" customHeight="1" spans="1:4">
      <c r="A33" s="257"/>
      <c r="B33" s="81"/>
      <c r="C33" s="248" t="s">
        <v>145</v>
      </c>
      <c r="D33" s="81"/>
    </row>
    <row r="34" ht="16.5" customHeight="1" spans="1:4">
      <c r="A34" s="257"/>
      <c r="B34" s="81"/>
      <c r="C34" s="29" t="s">
        <v>146</v>
      </c>
      <c r="D34" s="81"/>
    </row>
    <row r="35" ht="15" customHeight="1" spans="1:4">
      <c r="A35" s="258" t="s">
        <v>50</v>
      </c>
      <c r="B35" s="259">
        <f>B7+B11</f>
        <v>30000000</v>
      </c>
      <c r="C35" s="258" t="s">
        <v>51</v>
      </c>
      <c r="D35" s="259">
        <f>D7+D34</f>
        <v>30000000</v>
      </c>
    </row>
  </sheetData>
  <mergeCells count="4">
    <mergeCell ref="A3:D3"/>
    <mergeCell ref="A4:B4"/>
    <mergeCell ref="A5:B5"/>
    <mergeCell ref="C5:D5"/>
  </mergeCells>
  <printOptions horizontalCentered="1"/>
  <pageMargins left="0.96" right="0.96" top="0.72" bottom="0.72" header="0" footer="0"/>
  <pageSetup paperSize="9" scale="71"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showZeros="0" workbookViewId="0">
      <pane ySplit="1" topLeftCell="A2" activePane="bottomLeft" state="frozen"/>
      <selection/>
      <selection pane="bottomLeft" activeCell="D23" sqref="D23"/>
    </sheetView>
  </sheetViews>
  <sheetFormatPr defaultColWidth="9.13636363636364" defaultRowHeight="14.25" customHeight="1" outlineLevelCol="6"/>
  <cols>
    <col min="1" max="1" width="15.0909090909091" customWidth="1"/>
    <col min="2" max="2" width="28.1818181818182" customWidth="1"/>
    <col min="3" max="7" width="24.1363636363636" customWidth="1"/>
  </cols>
  <sheetData>
    <row r="1" customHeight="1" spans="1:7">
      <c r="A1" s="1"/>
      <c r="B1" s="1"/>
      <c r="C1" s="1"/>
      <c r="D1" s="1"/>
      <c r="E1" s="1"/>
      <c r="F1" s="1"/>
      <c r="G1" s="1"/>
    </row>
    <row r="2" customHeight="1" spans="4:7">
      <c r="D2" s="240"/>
      <c r="F2" s="73"/>
      <c r="G2" s="241" t="s">
        <v>147</v>
      </c>
    </row>
    <row r="3" ht="41.25" customHeight="1" spans="1:7">
      <c r="A3" s="141" t="str">
        <f>"2025"&amp;"年一般公共预算支出预算表（按功能科目分类）"</f>
        <v>2025年一般公共预算支出预算表（按功能科目分类）</v>
      </c>
      <c r="B3" s="141"/>
      <c r="C3" s="141"/>
      <c r="D3" s="141"/>
      <c r="E3" s="141"/>
      <c r="F3" s="141"/>
      <c r="G3" s="141"/>
    </row>
    <row r="4" ht="18" customHeight="1" spans="1:7">
      <c r="A4" s="5" t="str">
        <f>"单位名称："&amp;"云南五华产业园区管理委员会"</f>
        <v>单位名称：云南五华产业园区管理委员会</v>
      </c>
      <c r="F4" s="138"/>
      <c r="G4" s="241" t="s">
        <v>1</v>
      </c>
    </row>
    <row r="5" ht="20.25" customHeight="1" spans="1:7">
      <c r="A5" s="242" t="s">
        <v>148</v>
      </c>
      <c r="B5" s="243"/>
      <c r="C5" s="142" t="s">
        <v>55</v>
      </c>
      <c r="D5" s="244" t="s">
        <v>74</v>
      </c>
      <c r="E5" s="12"/>
      <c r="F5" s="13"/>
      <c r="G5" s="245" t="s">
        <v>75</v>
      </c>
    </row>
    <row r="6" ht="20.25" customHeight="1" spans="1:7">
      <c r="A6" s="246" t="s">
        <v>71</v>
      </c>
      <c r="B6" s="246" t="s">
        <v>72</v>
      </c>
      <c r="C6" s="19"/>
      <c r="D6" s="147" t="s">
        <v>57</v>
      </c>
      <c r="E6" s="147" t="s">
        <v>149</v>
      </c>
      <c r="F6" s="147" t="s">
        <v>150</v>
      </c>
      <c r="G6" s="247"/>
    </row>
    <row r="7" ht="15" customHeight="1" spans="1:7">
      <c r="A7" s="60" t="s">
        <v>81</v>
      </c>
      <c r="B7" s="60">
        <v>2</v>
      </c>
      <c r="C7" s="60" t="s">
        <v>82</v>
      </c>
      <c r="D7" s="60" t="s">
        <v>83</v>
      </c>
      <c r="E7" s="60" t="s">
        <v>84</v>
      </c>
      <c r="F7" s="60" t="s">
        <v>85</v>
      </c>
      <c r="G7" s="60" t="s">
        <v>86</v>
      </c>
    </row>
    <row r="8" ht="15" customHeight="1" spans="1:7">
      <c r="A8" s="248">
        <v>206</v>
      </c>
      <c r="B8" s="248" t="s">
        <v>95</v>
      </c>
      <c r="C8" s="249">
        <f>C9+C12</f>
        <v>25969328.15</v>
      </c>
      <c r="D8" s="249">
        <f>D9+D12</f>
        <v>12217660</v>
      </c>
      <c r="E8" s="249">
        <f>E9+E12</f>
        <v>6410000</v>
      </c>
      <c r="F8" s="249">
        <f>F9+F12</f>
        <v>5807660</v>
      </c>
      <c r="G8" s="249">
        <f>G9+G12</f>
        <v>13751668.15</v>
      </c>
    </row>
    <row r="9" ht="15" customHeight="1" spans="1:7">
      <c r="A9" s="250">
        <v>20601</v>
      </c>
      <c r="B9" s="250" t="s">
        <v>96</v>
      </c>
      <c r="C9" s="249">
        <f>C10+C11</f>
        <v>24165388.15</v>
      </c>
      <c r="D9" s="249">
        <f>D10+D11</f>
        <v>12217660</v>
      </c>
      <c r="E9" s="249">
        <f>E10+E11</f>
        <v>6410000</v>
      </c>
      <c r="F9" s="249">
        <f>F10+F11</f>
        <v>5807660</v>
      </c>
      <c r="G9" s="249">
        <f>G10+G11</f>
        <v>11947728.15</v>
      </c>
    </row>
    <row r="10" ht="15" customHeight="1" spans="1:7">
      <c r="A10" s="251">
        <v>2060101</v>
      </c>
      <c r="B10" s="251" t="s">
        <v>97</v>
      </c>
      <c r="C10" s="249">
        <f>D10+G10</f>
        <v>14169660</v>
      </c>
      <c r="D10" s="249">
        <f>E10+F10</f>
        <v>12217660</v>
      </c>
      <c r="E10" s="249">
        <v>6410000</v>
      </c>
      <c r="F10" s="249">
        <v>5807660</v>
      </c>
      <c r="G10" s="249">
        <f>875000+1077000</f>
        <v>1952000</v>
      </c>
    </row>
    <row r="11" ht="15" customHeight="1" spans="1:7">
      <c r="A11" s="251">
        <v>2060102</v>
      </c>
      <c r="B11" s="251" t="s">
        <v>99</v>
      </c>
      <c r="C11" s="249">
        <f>D11+G11</f>
        <v>9995728.15</v>
      </c>
      <c r="D11" s="249">
        <f>E11+F11</f>
        <v>0</v>
      </c>
      <c r="E11" s="249"/>
      <c r="F11" s="249"/>
      <c r="G11" s="249">
        <v>9995728.15</v>
      </c>
    </row>
    <row r="12" ht="15" customHeight="1" spans="1:7">
      <c r="A12" s="250">
        <v>20699</v>
      </c>
      <c r="B12" s="250" t="s">
        <v>100</v>
      </c>
      <c r="C12" s="249">
        <v>1803940</v>
      </c>
      <c r="D12" s="249">
        <f>E12+F12</f>
        <v>0</v>
      </c>
      <c r="E12" s="249">
        <v>0</v>
      </c>
      <c r="F12" s="249"/>
      <c r="G12" s="249">
        <v>1803940</v>
      </c>
    </row>
    <row r="13" ht="15" customHeight="1" spans="1:7">
      <c r="A13" s="251">
        <v>2069999</v>
      </c>
      <c r="B13" s="251" t="s">
        <v>100</v>
      </c>
      <c r="C13" s="249">
        <f>D13+G13</f>
        <v>1803940</v>
      </c>
      <c r="D13" s="249">
        <f>E13+F13</f>
        <v>0</v>
      </c>
      <c r="E13" s="249">
        <v>0</v>
      </c>
      <c r="F13" s="249"/>
      <c r="G13" s="249">
        <v>1803940</v>
      </c>
    </row>
    <row r="14" ht="15" customHeight="1" spans="1:7">
      <c r="A14" s="248">
        <v>210</v>
      </c>
      <c r="B14" s="248" t="s">
        <v>101</v>
      </c>
      <c r="C14" s="249">
        <v>570000</v>
      </c>
      <c r="D14" s="249">
        <v>570000</v>
      </c>
      <c r="E14" s="249">
        <v>570000</v>
      </c>
      <c r="F14" s="249"/>
      <c r="G14" s="249"/>
    </row>
    <row r="15" ht="15" customHeight="1" spans="1:7">
      <c r="A15" s="250">
        <v>21011</v>
      </c>
      <c r="B15" s="250" t="s">
        <v>102</v>
      </c>
      <c r="C15" s="249">
        <v>570000</v>
      </c>
      <c r="D15" s="249">
        <v>570000</v>
      </c>
      <c r="E15" s="249">
        <v>570000</v>
      </c>
      <c r="F15" s="249"/>
      <c r="G15" s="249"/>
    </row>
    <row r="16" ht="15" customHeight="1" spans="1:7">
      <c r="A16" s="251">
        <v>2101101</v>
      </c>
      <c r="B16" s="251" t="s">
        <v>103</v>
      </c>
      <c r="C16" s="249">
        <v>570000</v>
      </c>
      <c r="D16" s="249">
        <v>570000</v>
      </c>
      <c r="E16" s="249">
        <v>570000</v>
      </c>
      <c r="F16" s="249"/>
      <c r="G16" s="249"/>
    </row>
    <row r="17" ht="15" customHeight="1" spans="1:7">
      <c r="A17" s="248">
        <v>212</v>
      </c>
      <c r="B17" s="248" t="s">
        <v>104</v>
      </c>
      <c r="C17" s="249">
        <v>1527371.85</v>
      </c>
      <c r="D17" s="249"/>
      <c r="E17" s="249">
        <v>0</v>
      </c>
      <c r="F17" s="249"/>
      <c r="G17" s="249">
        <v>1527371.85</v>
      </c>
    </row>
    <row r="18" ht="15" customHeight="1" spans="1:7">
      <c r="A18" s="250">
        <v>21203</v>
      </c>
      <c r="B18" s="250" t="s">
        <v>105</v>
      </c>
      <c r="C18" s="249">
        <v>1527371.85</v>
      </c>
      <c r="D18" s="249"/>
      <c r="E18" s="249">
        <v>0</v>
      </c>
      <c r="F18" s="249"/>
      <c r="G18" s="249">
        <v>1527371.85</v>
      </c>
    </row>
    <row r="19" ht="15" customHeight="1" spans="1:7">
      <c r="A19" s="251">
        <v>2120303</v>
      </c>
      <c r="B19" s="251" t="s">
        <v>106</v>
      </c>
      <c r="C19" s="249">
        <v>1527371.85</v>
      </c>
      <c r="D19" s="249"/>
      <c r="E19" s="249"/>
      <c r="F19" s="249"/>
      <c r="G19" s="249">
        <v>1527371.85</v>
      </c>
    </row>
    <row r="20" ht="15" customHeight="1" spans="1:7">
      <c r="A20" s="248">
        <v>215</v>
      </c>
      <c r="B20" s="248" t="s">
        <v>107</v>
      </c>
      <c r="C20" s="249">
        <v>1373300</v>
      </c>
      <c r="D20" s="249"/>
      <c r="E20" s="249">
        <v>0</v>
      </c>
      <c r="F20" s="249"/>
      <c r="G20" s="249">
        <v>1373300</v>
      </c>
    </row>
    <row r="21" ht="15" customHeight="1" spans="1:7">
      <c r="A21" s="250">
        <v>21508</v>
      </c>
      <c r="B21" s="250" t="s">
        <v>151</v>
      </c>
      <c r="C21" s="249">
        <v>1373300</v>
      </c>
      <c r="D21" s="249"/>
      <c r="E21" s="249">
        <v>0</v>
      </c>
      <c r="F21" s="249"/>
      <c r="G21" s="249">
        <v>1373300</v>
      </c>
    </row>
    <row r="22" ht="15" customHeight="1" spans="1:7">
      <c r="A22" s="251">
        <v>2150805</v>
      </c>
      <c r="B22" s="251" t="s">
        <v>152</v>
      </c>
      <c r="C22" s="249">
        <v>1373300</v>
      </c>
      <c r="D22" s="249"/>
      <c r="E22" s="249"/>
      <c r="F22" s="249"/>
      <c r="G22" s="249">
        <v>1373300</v>
      </c>
    </row>
    <row r="23" ht="15" customHeight="1" spans="1:7">
      <c r="A23" s="248">
        <v>221</v>
      </c>
      <c r="B23" s="248" t="s">
        <v>110</v>
      </c>
      <c r="C23" s="249">
        <v>560000</v>
      </c>
      <c r="D23" s="249">
        <v>560000</v>
      </c>
      <c r="E23" s="249">
        <v>560000</v>
      </c>
      <c r="F23" s="249"/>
      <c r="G23" s="249"/>
    </row>
    <row r="24" ht="15" customHeight="1" spans="1:7">
      <c r="A24" s="250">
        <v>22102</v>
      </c>
      <c r="B24" s="250" t="s">
        <v>111</v>
      </c>
      <c r="C24" s="249">
        <v>560000</v>
      </c>
      <c r="D24" s="249">
        <v>560000</v>
      </c>
      <c r="E24" s="249">
        <v>560000</v>
      </c>
      <c r="F24" s="249"/>
      <c r="G24" s="249"/>
    </row>
    <row r="25" ht="15" customHeight="1" spans="1:7">
      <c r="A25" s="251">
        <v>2210201</v>
      </c>
      <c r="B25" s="251" t="s">
        <v>112</v>
      </c>
      <c r="C25" s="249">
        <v>560000</v>
      </c>
      <c r="D25" s="249">
        <v>560000</v>
      </c>
      <c r="E25" s="249">
        <v>560000</v>
      </c>
      <c r="F25" s="249"/>
      <c r="G25" s="249"/>
    </row>
    <row r="26" customFormat="1" ht="18" customHeight="1" spans="1:7">
      <c r="A26" s="80" t="s">
        <v>153</v>
      </c>
      <c r="B26" s="252" t="s">
        <v>153</v>
      </c>
      <c r="C26" s="124">
        <f>C8+C14+C17+C20+C23</f>
        <v>30000000</v>
      </c>
      <c r="D26" s="124">
        <f>D8+D14+D17+D20+D23</f>
        <v>13347660</v>
      </c>
      <c r="E26" s="124">
        <f>E8+E14+E17+E20+E23</f>
        <v>7540000</v>
      </c>
      <c r="F26" s="124">
        <f>F8+F14+F17+F20+F23</f>
        <v>5807660</v>
      </c>
      <c r="G26" s="124">
        <f>G8+G14+G17+G20+G23</f>
        <v>16652340</v>
      </c>
    </row>
  </sheetData>
  <mergeCells count="6">
    <mergeCell ref="A3:G3"/>
    <mergeCell ref="A5:B5"/>
    <mergeCell ref="D5:F5"/>
    <mergeCell ref="A26:B26"/>
    <mergeCell ref="C5:C6"/>
    <mergeCell ref="G5:G6"/>
  </mergeCells>
  <printOptions horizontalCentered="1"/>
  <pageMargins left="0.37" right="0.37" top="0.56" bottom="0.56" header="0.48" footer="0.48"/>
  <pageSetup paperSize="9" scale="7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D23" sqref="D23"/>
    </sheetView>
  </sheetViews>
  <sheetFormatPr defaultColWidth="10.4181818181818" defaultRowHeight="14.25" customHeight="1" outlineLevelCol="5"/>
  <cols>
    <col min="1" max="6" width="28.1363636363636" customWidth="1"/>
  </cols>
  <sheetData>
    <row r="1" customHeight="1" spans="1:6">
      <c r="A1" s="1"/>
      <c r="B1" s="1"/>
      <c r="C1" s="1"/>
      <c r="D1" s="1"/>
      <c r="E1" s="1"/>
      <c r="F1" s="1"/>
    </row>
    <row r="2" customHeight="1" spans="1:6">
      <c r="A2" s="43"/>
      <c r="B2" s="43"/>
      <c r="C2" s="43"/>
      <c r="D2" s="43"/>
      <c r="E2" s="42"/>
      <c r="F2" s="236" t="s">
        <v>154</v>
      </c>
    </row>
    <row r="3" ht="41.25" customHeight="1" spans="1:6">
      <c r="A3" s="237" t="str">
        <f>"2025"&amp;"年一般公共预算“三公”经费支出预算表"</f>
        <v>2025年一般公共预算“三公”经费支出预算表</v>
      </c>
      <c r="B3" s="43"/>
      <c r="C3" s="43"/>
      <c r="D3" s="43"/>
      <c r="E3" s="42"/>
      <c r="F3" s="43"/>
    </row>
    <row r="4" customHeight="1" spans="1:6">
      <c r="A4" s="113" t="str">
        <f>"单位名称："&amp;"云南五华产业园区管理委员会"</f>
        <v>单位名称：云南五华产业园区管理委员会</v>
      </c>
      <c r="B4" s="238"/>
      <c r="D4" s="43"/>
      <c r="E4" s="42"/>
      <c r="F4" s="65" t="s">
        <v>1</v>
      </c>
    </row>
    <row r="5" ht="27" customHeight="1" spans="1:6">
      <c r="A5" s="47" t="s">
        <v>155</v>
      </c>
      <c r="B5" s="47" t="s">
        <v>156</v>
      </c>
      <c r="C5" s="49" t="s">
        <v>157</v>
      </c>
      <c r="D5" s="47"/>
      <c r="E5" s="48"/>
      <c r="F5" s="47" t="s">
        <v>158</v>
      </c>
    </row>
    <row r="6" ht="28.5" customHeight="1" spans="1:6">
      <c r="A6" s="239"/>
      <c r="B6" s="51"/>
      <c r="C6" s="48" t="s">
        <v>57</v>
      </c>
      <c r="D6" s="48" t="s">
        <v>159</v>
      </c>
      <c r="E6" s="48" t="s">
        <v>160</v>
      </c>
      <c r="F6" s="50"/>
    </row>
    <row r="7" ht="17.25" customHeight="1" spans="1:6">
      <c r="A7" s="55" t="s">
        <v>81</v>
      </c>
      <c r="B7" s="55">
        <v>2</v>
      </c>
      <c r="C7" s="55" t="s">
        <v>82</v>
      </c>
      <c r="D7" s="55" t="s">
        <v>83</v>
      </c>
      <c r="E7" s="55" t="s">
        <v>84</v>
      </c>
      <c r="F7" s="55" t="s">
        <v>85</v>
      </c>
    </row>
    <row r="8" ht="17.25" customHeight="1" spans="1:6">
      <c r="A8" s="81"/>
      <c r="B8" s="81"/>
      <c r="C8" s="81"/>
      <c r="D8" s="81"/>
      <c r="E8" s="81"/>
      <c r="F8" s="81"/>
    </row>
    <row r="9" customHeight="1" spans="1:1">
      <c r="A9" t="s">
        <v>161</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2"/>
  <sheetViews>
    <sheetView showZeros="0" topLeftCell="E1" workbookViewId="0">
      <pane ySplit="1" topLeftCell="A2" activePane="bottomLeft" state="frozen"/>
      <selection/>
      <selection pane="bottomLeft" activeCell="D23" sqref="D23"/>
    </sheetView>
  </sheetViews>
  <sheetFormatPr defaultColWidth="9.13636363636364" defaultRowHeight="14.25" customHeight="1"/>
  <cols>
    <col min="1" max="2" width="32.8545454545455" style="152" customWidth="1"/>
    <col min="3" max="3" width="20.7090909090909" style="152" customWidth="1"/>
    <col min="4" max="4" width="31.2818181818182" style="152" customWidth="1"/>
    <col min="5" max="5" width="10.1363636363636" style="152" customWidth="1"/>
    <col min="6" max="6" width="28" style="152" customWidth="1"/>
    <col min="7" max="7" width="13.6363636363636" style="152" customWidth="1"/>
    <col min="8" max="8" width="28.1818181818182" style="152" customWidth="1"/>
    <col min="9" max="24" width="18.7090909090909" style="152" customWidth="1"/>
    <col min="25" max="16384" width="9.13636363636364" style="152"/>
  </cols>
  <sheetData>
    <row r="1" customHeight="1" spans="1:24">
      <c r="A1" s="154"/>
      <c r="B1" s="154"/>
      <c r="C1" s="154"/>
      <c r="D1" s="154"/>
      <c r="E1" s="154"/>
      <c r="F1" s="154"/>
      <c r="G1" s="154"/>
      <c r="H1" s="154"/>
      <c r="I1" s="154"/>
      <c r="J1" s="154"/>
      <c r="K1" s="154"/>
      <c r="L1" s="154"/>
      <c r="M1" s="154"/>
      <c r="N1" s="154"/>
      <c r="O1" s="154"/>
      <c r="P1" s="154"/>
      <c r="Q1" s="154"/>
      <c r="R1" s="154"/>
      <c r="S1" s="154"/>
      <c r="T1" s="154"/>
      <c r="U1" s="154"/>
      <c r="V1" s="154"/>
      <c r="W1" s="154"/>
      <c r="X1" s="154"/>
    </row>
    <row r="2" ht="13.5" customHeight="1" spans="2:24">
      <c r="B2" s="169"/>
      <c r="C2" s="206"/>
      <c r="E2" s="207"/>
      <c r="F2" s="207"/>
      <c r="G2" s="207"/>
      <c r="H2" s="207"/>
      <c r="I2" s="222"/>
      <c r="J2" s="222"/>
      <c r="K2" s="222"/>
      <c r="L2" s="222"/>
      <c r="M2" s="222"/>
      <c r="N2" s="222"/>
      <c r="R2" s="222"/>
      <c r="V2" s="206"/>
      <c r="X2" s="166" t="s">
        <v>162</v>
      </c>
    </row>
    <row r="3" ht="45.75" customHeight="1" spans="1:24">
      <c r="A3" s="157" t="str">
        <f>"2025"&amp;"年部门基本支出预算表"</f>
        <v>2025年部门基本支出预算表</v>
      </c>
      <c r="B3" s="156"/>
      <c r="C3" s="157"/>
      <c r="D3" s="157"/>
      <c r="E3" s="157"/>
      <c r="F3" s="157"/>
      <c r="G3" s="157"/>
      <c r="H3" s="157"/>
      <c r="I3" s="157"/>
      <c r="J3" s="157"/>
      <c r="K3" s="157"/>
      <c r="L3" s="157"/>
      <c r="M3" s="157"/>
      <c r="N3" s="157"/>
      <c r="O3" s="156"/>
      <c r="P3" s="156"/>
      <c r="Q3" s="156"/>
      <c r="R3" s="157"/>
      <c r="S3" s="157"/>
      <c r="T3" s="157"/>
      <c r="U3" s="157"/>
      <c r="V3" s="157"/>
      <c r="W3" s="157"/>
      <c r="X3" s="157"/>
    </row>
    <row r="4" ht="18.75" customHeight="1" spans="1:24">
      <c r="A4" s="158" t="str">
        <f>"单位名称："&amp;"云南五华产业园区管理委员会"</f>
        <v>单位名称：云南五华产业园区管理委员会</v>
      </c>
      <c r="B4" s="171"/>
      <c r="C4" s="208"/>
      <c r="D4" s="208"/>
      <c r="E4" s="208"/>
      <c r="F4" s="208"/>
      <c r="G4" s="208"/>
      <c r="H4" s="208"/>
      <c r="I4" s="223"/>
      <c r="J4" s="223"/>
      <c r="K4" s="223"/>
      <c r="L4" s="223"/>
      <c r="M4" s="223"/>
      <c r="N4" s="223"/>
      <c r="O4" s="190"/>
      <c r="P4" s="190"/>
      <c r="Q4" s="190"/>
      <c r="R4" s="223"/>
      <c r="V4" s="206"/>
      <c r="X4" s="166" t="s">
        <v>1</v>
      </c>
    </row>
    <row r="5" ht="18" customHeight="1" spans="1:24">
      <c r="A5" s="172" t="s">
        <v>163</v>
      </c>
      <c r="B5" s="172" t="s">
        <v>164</v>
      </c>
      <c r="C5" s="172" t="s">
        <v>165</v>
      </c>
      <c r="D5" s="172" t="s">
        <v>166</v>
      </c>
      <c r="E5" s="172" t="s">
        <v>167</v>
      </c>
      <c r="F5" s="172" t="s">
        <v>168</v>
      </c>
      <c r="G5" s="172" t="s">
        <v>169</v>
      </c>
      <c r="H5" s="172" t="s">
        <v>170</v>
      </c>
      <c r="I5" s="224" t="s">
        <v>171</v>
      </c>
      <c r="J5" s="225" t="s">
        <v>171</v>
      </c>
      <c r="K5" s="225"/>
      <c r="L5" s="225"/>
      <c r="M5" s="225"/>
      <c r="N5" s="225"/>
      <c r="O5" s="193"/>
      <c r="P5" s="193"/>
      <c r="Q5" s="193"/>
      <c r="R5" s="232" t="s">
        <v>61</v>
      </c>
      <c r="S5" s="225" t="s">
        <v>62</v>
      </c>
      <c r="T5" s="225"/>
      <c r="U5" s="225"/>
      <c r="V5" s="225"/>
      <c r="W5" s="225"/>
      <c r="X5" s="227"/>
    </row>
    <row r="6" ht="18" customHeight="1" spans="1:24">
      <c r="A6" s="174"/>
      <c r="B6" s="175"/>
      <c r="C6" s="209"/>
      <c r="D6" s="174"/>
      <c r="E6" s="174"/>
      <c r="F6" s="174"/>
      <c r="G6" s="174"/>
      <c r="H6" s="174"/>
      <c r="I6" s="226" t="s">
        <v>172</v>
      </c>
      <c r="J6" s="224" t="s">
        <v>58</v>
      </c>
      <c r="K6" s="225"/>
      <c r="L6" s="225"/>
      <c r="M6" s="225"/>
      <c r="N6" s="227"/>
      <c r="O6" s="192" t="s">
        <v>173</v>
      </c>
      <c r="P6" s="193"/>
      <c r="Q6" s="194"/>
      <c r="R6" s="172" t="s">
        <v>61</v>
      </c>
      <c r="S6" s="224" t="s">
        <v>62</v>
      </c>
      <c r="T6" s="232" t="s">
        <v>64</v>
      </c>
      <c r="U6" s="225" t="s">
        <v>62</v>
      </c>
      <c r="V6" s="232" t="s">
        <v>66</v>
      </c>
      <c r="W6" s="232" t="s">
        <v>67</v>
      </c>
      <c r="X6" s="233" t="s">
        <v>68</v>
      </c>
    </row>
    <row r="7" ht="19.5" customHeight="1" spans="1:24">
      <c r="A7" s="175"/>
      <c r="B7" s="175"/>
      <c r="C7" s="175"/>
      <c r="D7" s="175"/>
      <c r="E7" s="175"/>
      <c r="F7" s="175"/>
      <c r="G7" s="175"/>
      <c r="H7" s="175"/>
      <c r="I7" s="175"/>
      <c r="J7" s="228" t="s">
        <v>174</v>
      </c>
      <c r="K7" s="172" t="s">
        <v>175</v>
      </c>
      <c r="L7" s="172" t="s">
        <v>176</v>
      </c>
      <c r="M7" s="172" t="s">
        <v>177</v>
      </c>
      <c r="N7" s="172" t="s">
        <v>178</v>
      </c>
      <c r="O7" s="172" t="s">
        <v>58</v>
      </c>
      <c r="P7" s="172" t="s">
        <v>59</v>
      </c>
      <c r="Q7" s="172" t="s">
        <v>60</v>
      </c>
      <c r="R7" s="175"/>
      <c r="S7" s="172" t="s">
        <v>57</v>
      </c>
      <c r="T7" s="172" t="s">
        <v>64</v>
      </c>
      <c r="U7" s="172" t="s">
        <v>179</v>
      </c>
      <c r="V7" s="172" t="s">
        <v>66</v>
      </c>
      <c r="W7" s="172" t="s">
        <v>67</v>
      </c>
      <c r="X7" s="172" t="s">
        <v>68</v>
      </c>
    </row>
    <row r="8" ht="37.5" customHeight="1" spans="1:24">
      <c r="A8" s="210"/>
      <c r="B8" s="178"/>
      <c r="C8" s="210"/>
      <c r="D8" s="210"/>
      <c r="E8" s="210"/>
      <c r="F8" s="210"/>
      <c r="G8" s="210"/>
      <c r="H8" s="210"/>
      <c r="I8" s="210"/>
      <c r="J8" s="229" t="s">
        <v>57</v>
      </c>
      <c r="K8" s="177" t="s">
        <v>180</v>
      </c>
      <c r="L8" s="177" t="s">
        <v>176</v>
      </c>
      <c r="M8" s="177" t="s">
        <v>177</v>
      </c>
      <c r="N8" s="177" t="s">
        <v>178</v>
      </c>
      <c r="O8" s="177" t="s">
        <v>176</v>
      </c>
      <c r="P8" s="177" t="s">
        <v>177</v>
      </c>
      <c r="Q8" s="177" t="s">
        <v>178</v>
      </c>
      <c r="R8" s="177" t="s">
        <v>61</v>
      </c>
      <c r="S8" s="177" t="s">
        <v>57</v>
      </c>
      <c r="T8" s="177" t="s">
        <v>64</v>
      </c>
      <c r="U8" s="177" t="s">
        <v>179</v>
      </c>
      <c r="V8" s="177" t="s">
        <v>66</v>
      </c>
      <c r="W8" s="177" t="s">
        <v>67</v>
      </c>
      <c r="X8" s="177" t="s">
        <v>68</v>
      </c>
    </row>
    <row r="9" customHeight="1" spans="1:24">
      <c r="A9" s="162">
        <v>1</v>
      </c>
      <c r="B9" s="162">
        <v>2</v>
      </c>
      <c r="C9" s="162">
        <v>3</v>
      </c>
      <c r="D9" s="162">
        <v>4</v>
      </c>
      <c r="E9" s="162">
        <v>5</v>
      </c>
      <c r="F9" s="162">
        <v>6</v>
      </c>
      <c r="G9" s="162">
        <v>7</v>
      </c>
      <c r="H9" s="162">
        <v>8</v>
      </c>
      <c r="I9" s="162">
        <v>9</v>
      </c>
      <c r="J9" s="162">
        <v>10</v>
      </c>
      <c r="K9" s="162">
        <v>11</v>
      </c>
      <c r="L9" s="162">
        <v>12</v>
      </c>
      <c r="M9" s="162">
        <v>13</v>
      </c>
      <c r="N9" s="162">
        <v>14</v>
      </c>
      <c r="O9" s="162">
        <v>15</v>
      </c>
      <c r="P9" s="162">
        <v>16</v>
      </c>
      <c r="Q9" s="162">
        <v>17</v>
      </c>
      <c r="R9" s="162">
        <v>18</v>
      </c>
      <c r="S9" s="162">
        <v>19</v>
      </c>
      <c r="T9" s="162">
        <v>20</v>
      </c>
      <c r="U9" s="162">
        <v>21</v>
      </c>
      <c r="V9" s="162">
        <v>22</v>
      </c>
      <c r="W9" s="162">
        <v>23</v>
      </c>
      <c r="X9" s="162">
        <v>24</v>
      </c>
    </row>
    <row r="10" s="205" customFormat="1" ht="21.75" customHeight="1" spans="1:24">
      <c r="A10" s="211" t="s">
        <v>69</v>
      </c>
      <c r="B10" s="211" t="s">
        <v>69</v>
      </c>
      <c r="C10" s="315" t="s">
        <v>181</v>
      </c>
      <c r="D10" s="183" t="s">
        <v>182</v>
      </c>
      <c r="E10" s="183" t="s">
        <v>183</v>
      </c>
      <c r="F10" s="213" t="s">
        <v>184</v>
      </c>
      <c r="G10" s="213" t="s">
        <v>185</v>
      </c>
      <c r="H10" s="214" t="s">
        <v>186</v>
      </c>
      <c r="I10" s="230">
        <f>M10</f>
        <v>1396044</v>
      </c>
      <c r="J10" s="230"/>
      <c r="K10" s="230"/>
      <c r="L10" s="230"/>
      <c r="M10" s="230">
        <f>1033032+363012</f>
        <v>1396044</v>
      </c>
      <c r="N10" s="230"/>
      <c r="O10" s="230"/>
      <c r="P10" s="230"/>
      <c r="Q10" s="230"/>
      <c r="R10" s="230"/>
      <c r="S10" s="234"/>
      <c r="T10" s="234"/>
      <c r="U10" s="234"/>
      <c r="V10" s="234"/>
      <c r="W10" s="234"/>
      <c r="X10" s="234"/>
    </row>
    <row r="11" s="205" customFormat="1" ht="17.25" customHeight="1" spans="1:24">
      <c r="A11" s="211" t="s">
        <v>69</v>
      </c>
      <c r="B11" s="211" t="s">
        <v>69</v>
      </c>
      <c r="C11" s="315" t="s">
        <v>181</v>
      </c>
      <c r="D11" s="183" t="s">
        <v>182</v>
      </c>
      <c r="E11" s="183" t="s">
        <v>183</v>
      </c>
      <c r="F11" s="213" t="s">
        <v>184</v>
      </c>
      <c r="G11" s="213" t="s">
        <v>187</v>
      </c>
      <c r="H11" s="214" t="s">
        <v>188</v>
      </c>
      <c r="I11" s="230">
        <f>M11</f>
        <v>1596816</v>
      </c>
      <c r="J11" s="230"/>
      <c r="K11" s="230"/>
      <c r="L11" s="230"/>
      <c r="M11" s="230">
        <f>1405224+191592</f>
        <v>1596816</v>
      </c>
      <c r="N11" s="230"/>
      <c r="O11" s="230"/>
      <c r="P11" s="230"/>
      <c r="Q11" s="230"/>
      <c r="R11" s="230"/>
      <c r="S11" s="234"/>
      <c r="T11" s="234"/>
      <c r="U11" s="234"/>
      <c r="V11" s="234"/>
      <c r="W11" s="234"/>
      <c r="X11" s="234"/>
    </row>
    <row r="12" s="205" customFormat="1" ht="14" spans="1:24">
      <c r="A12" s="211" t="s">
        <v>69</v>
      </c>
      <c r="B12" s="211" t="s">
        <v>69</v>
      </c>
      <c r="C12" s="315" t="s">
        <v>181</v>
      </c>
      <c r="D12" s="183" t="s">
        <v>182</v>
      </c>
      <c r="E12" s="183" t="s">
        <v>183</v>
      </c>
      <c r="F12" s="213" t="s">
        <v>184</v>
      </c>
      <c r="G12" s="213" t="s">
        <v>189</v>
      </c>
      <c r="H12" s="214" t="s">
        <v>190</v>
      </c>
      <c r="I12" s="230">
        <f>M12</f>
        <v>915576</v>
      </c>
      <c r="J12" s="230"/>
      <c r="K12" s="230"/>
      <c r="L12" s="230"/>
      <c r="M12" s="230">
        <f>588360+327216</f>
        <v>915576</v>
      </c>
      <c r="N12" s="230"/>
      <c r="O12" s="230"/>
      <c r="P12" s="230"/>
      <c r="Q12" s="230"/>
      <c r="R12" s="230"/>
      <c r="S12" s="234"/>
      <c r="T12" s="234"/>
      <c r="U12" s="234"/>
      <c r="V12" s="234"/>
      <c r="W12" s="234"/>
      <c r="X12" s="234"/>
    </row>
    <row r="13" s="205" customFormat="1" ht="17.25" customHeight="1" spans="1:24">
      <c r="A13" s="211" t="s">
        <v>69</v>
      </c>
      <c r="B13" s="211" t="s">
        <v>69</v>
      </c>
      <c r="C13" s="315" t="s">
        <v>181</v>
      </c>
      <c r="D13" s="183" t="s">
        <v>182</v>
      </c>
      <c r="E13" s="183" t="s">
        <v>183</v>
      </c>
      <c r="F13" s="213" t="s">
        <v>184</v>
      </c>
      <c r="G13" s="213" t="s">
        <v>191</v>
      </c>
      <c r="H13" s="214" t="s">
        <v>192</v>
      </c>
      <c r="I13" s="230">
        <f t="shared" ref="I13:I18" si="0">M13</f>
        <v>430764</v>
      </c>
      <c r="J13" s="230"/>
      <c r="K13" s="230"/>
      <c r="L13" s="230"/>
      <c r="M13" s="230">
        <v>430764</v>
      </c>
      <c r="N13" s="230"/>
      <c r="O13" s="230"/>
      <c r="P13" s="230"/>
      <c r="Q13" s="230"/>
      <c r="R13" s="230"/>
      <c r="S13" s="234"/>
      <c r="T13" s="234"/>
      <c r="U13" s="234"/>
      <c r="V13" s="234"/>
      <c r="W13" s="234"/>
      <c r="X13" s="234"/>
    </row>
    <row r="14" s="205" customFormat="1" ht="18" customHeight="1" spans="1:24">
      <c r="A14" s="211" t="s">
        <v>69</v>
      </c>
      <c r="B14" s="211" t="s">
        <v>69</v>
      </c>
      <c r="C14" s="315" t="s">
        <v>193</v>
      </c>
      <c r="D14" s="183" t="s">
        <v>194</v>
      </c>
      <c r="E14" s="183" t="s">
        <v>195</v>
      </c>
      <c r="F14" s="213" t="s">
        <v>196</v>
      </c>
      <c r="G14" s="213" t="s">
        <v>197</v>
      </c>
      <c r="H14" s="215" t="s">
        <v>198</v>
      </c>
      <c r="I14" s="230">
        <f t="shared" si="0"/>
        <v>100800</v>
      </c>
      <c r="J14" s="201"/>
      <c r="K14" s="201"/>
      <c r="L14" s="201"/>
      <c r="M14" s="201">
        <v>100800</v>
      </c>
      <c r="N14" s="201"/>
      <c r="O14" s="201"/>
      <c r="P14" s="201"/>
      <c r="Q14" s="201"/>
      <c r="R14" s="201"/>
      <c r="S14" s="235"/>
      <c r="T14" s="235"/>
      <c r="U14" s="235"/>
      <c r="V14" s="235"/>
      <c r="W14" s="235"/>
      <c r="X14" s="235"/>
    </row>
    <row r="15" s="205" customFormat="1" ht="17.25" customHeight="1" spans="1:24">
      <c r="A15" s="211" t="s">
        <v>69</v>
      </c>
      <c r="B15" s="211" t="s">
        <v>69</v>
      </c>
      <c r="C15" s="315" t="s">
        <v>199</v>
      </c>
      <c r="D15" s="183" t="s">
        <v>200</v>
      </c>
      <c r="E15" s="183" t="s">
        <v>201</v>
      </c>
      <c r="F15" s="213" t="s">
        <v>200</v>
      </c>
      <c r="G15" s="213" t="s">
        <v>202</v>
      </c>
      <c r="H15" s="216" t="s">
        <v>200</v>
      </c>
      <c r="I15" s="230">
        <f t="shared" si="0"/>
        <v>560000</v>
      </c>
      <c r="J15" s="230"/>
      <c r="K15" s="230"/>
      <c r="L15" s="230"/>
      <c r="M15" s="231">
        <v>560000</v>
      </c>
      <c r="N15" s="230"/>
      <c r="O15" s="230"/>
      <c r="P15" s="230"/>
      <c r="Q15" s="230"/>
      <c r="R15" s="230"/>
      <c r="S15" s="234"/>
      <c r="T15" s="234"/>
      <c r="U15" s="234"/>
      <c r="V15" s="234"/>
      <c r="W15" s="234"/>
      <c r="X15" s="234"/>
    </row>
    <row r="16" s="205" customFormat="1" ht="17.25" customHeight="1" spans="1:24">
      <c r="A16" s="211" t="s">
        <v>69</v>
      </c>
      <c r="B16" s="211" t="s">
        <v>69</v>
      </c>
      <c r="C16" s="315" t="s">
        <v>203</v>
      </c>
      <c r="D16" s="183" t="s">
        <v>204</v>
      </c>
      <c r="E16" s="183" t="s">
        <v>183</v>
      </c>
      <c r="F16" s="213" t="s">
        <v>184</v>
      </c>
      <c r="G16" s="213" t="s">
        <v>205</v>
      </c>
      <c r="H16" s="216" t="s">
        <v>206</v>
      </c>
      <c r="I16" s="230">
        <f t="shared" si="0"/>
        <v>230000</v>
      </c>
      <c r="J16" s="230"/>
      <c r="K16" s="230"/>
      <c r="L16" s="230"/>
      <c r="M16" s="231">
        <v>230000</v>
      </c>
      <c r="N16" s="230"/>
      <c r="O16" s="230"/>
      <c r="P16" s="230"/>
      <c r="Q16" s="230"/>
      <c r="R16" s="230"/>
      <c r="S16" s="234"/>
      <c r="T16" s="234"/>
      <c r="U16" s="234"/>
      <c r="V16" s="234"/>
      <c r="W16" s="234"/>
      <c r="X16" s="234"/>
    </row>
    <row r="17" s="205" customFormat="1" ht="17.25" customHeight="1" spans="1:24">
      <c r="A17" s="211" t="s">
        <v>69</v>
      </c>
      <c r="B17" s="211" t="s">
        <v>69</v>
      </c>
      <c r="C17" s="315" t="s">
        <v>207</v>
      </c>
      <c r="D17" s="183" t="s">
        <v>208</v>
      </c>
      <c r="E17" s="183" t="s">
        <v>183</v>
      </c>
      <c r="F17" s="213" t="s">
        <v>184</v>
      </c>
      <c r="G17" s="213" t="s">
        <v>209</v>
      </c>
      <c r="H17" s="214" t="s">
        <v>208</v>
      </c>
      <c r="I17" s="230">
        <f t="shared" si="0"/>
        <v>193660</v>
      </c>
      <c r="J17" s="230"/>
      <c r="K17" s="230"/>
      <c r="L17" s="230"/>
      <c r="M17" s="230">
        <v>193660</v>
      </c>
      <c r="N17" s="230"/>
      <c r="O17" s="230"/>
      <c r="P17" s="230"/>
      <c r="Q17" s="230"/>
      <c r="R17" s="230"/>
      <c r="S17" s="234"/>
      <c r="T17" s="234"/>
      <c r="U17" s="234"/>
      <c r="V17" s="234"/>
      <c r="W17" s="234"/>
      <c r="X17" s="234"/>
    </row>
    <row r="18" s="205" customFormat="1" ht="17.25" customHeight="1" spans="1:24">
      <c r="A18" s="211" t="s">
        <v>69</v>
      </c>
      <c r="B18" s="211" t="s">
        <v>69</v>
      </c>
      <c r="C18" s="315" t="s">
        <v>210</v>
      </c>
      <c r="D18" s="183" t="s">
        <v>211</v>
      </c>
      <c r="E18" s="183" t="s">
        <v>183</v>
      </c>
      <c r="F18" s="213" t="s">
        <v>184</v>
      </c>
      <c r="G18" s="213" t="s">
        <v>212</v>
      </c>
      <c r="H18" s="214" t="s">
        <v>213</v>
      </c>
      <c r="I18" s="230">
        <f t="shared" si="0"/>
        <v>72900</v>
      </c>
      <c r="J18" s="230"/>
      <c r="K18" s="230"/>
      <c r="L18" s="230"/>
      <c r="M18" s="230">
        <v>72900</v>
      </c>
      <c r="N18" s="230"/>
      <c r="O18" s="230"/>
      <c r="P18" s="230"/>
      <c r="Q18" s="230"/>
      <c r="R18" s="230"/>
      <c r="S18" s="234"/>
      <c r="T18" s="234"/>
      <c r="U18" s="234"/>
      <c r="V18" s="234"/>
      <c r="W18" s="234"/>
      <c r="X18" s="234"/>
    </row>
    <row r="19" s="205" customFormat="1" ht="17.25" customHeight="1" spans="1:24">
      <c r="A19" s="211" t="s">
        <v>69</v>
      </c>
      <c r="B19" s="211" t="s">
        <v>69</v>
      </c>
      <c r="C19" s="315" t="s">
        <v>210</v>
      </c>
      <c r="D19" s="183" t="s">
        <v>211</v>
      </c>
      <c r="E19" s="183" t="s">
        <v>183</v>
      </c>
      <c r="F19" s="213" t="s">
        <v>184</v>
      </c>
      <c r="G19" s="213">
        <v>30205</v>
      </c>
      <c r="H19" s="214" t="s">
        <v>214</v>
      </c>
      <c r="I19" s="230">
        <f t="shared" ref="I19:I33" si="1">M19</f>
        <v>24100</v>
      </c>
      <c r="J19" s="230"/>
      <c r="K19" s="230"/>
      <c r="L19" s="230"/>
      <c r="M19" s="230">
        <v>24100</v>
      </c>
      <c r="N19" s="230"/>
      <c r="O19" s="230"/>
      <c r="P19" s="230"/>
      <c r="Q19" s="230"/>
      <c r="R19" s="230"/>
      <c r="S19" s="234"/>
      <c r="T19" s="234"/>
      <c r="U19" s="234"/>
      <c r="V19" s="234"/>
      <c r="W19" s="234"/>
      <c r="X19" s="234"/>
    </row>
    <row r="20" s="205" customFormat="1" ht="17.25" customHeight="1" spans="1:24">
      <c r="A20" s="211" t="s">
        <v>69</v>
      </c>
      <c r="B20" s="211" t="s">
        <v>69</v>
      </c>
      <c r="C20" s="315" t="s">
        <v>210</v>
      </c>
      <c r="D20" s="183" t="s">
        <v>211</v>
      </c>
      <c r="E20" s="183" t="s">
        <v>183</v>
      </c>
      <c r="F20" s="213" t="s">
        <v>184</v>
      </c>
      <c r="G20" s="213">
        <v>30206</v>
      </c>
      <c r="H20" s="214" t="s">
        <v>215</v>
      </c>
      <c r="I20" s="230">
        <f t="shared" si="1"/>
        <v>20500</v>
      </c>
      <c r="J20" s="230"/>
      <c r="K20" s="230"/>
      <c r="L20" s="230"/>
      <c r="M20" s="230">
        <v>20500</v>
      </c>
      <c r="N20" s="230"/>
      <c r="O20" s="230"/>
      <c r="P20" s="230"/>
      <c r="Q20" s="230"/>
      <c r="R20" s="230"/>
      <c r="S20" s="234"/>
      <c r="T20" s="234"/>
      <c r="U20" s="234"/>
      <c r="V20" s="234"/>
      <c r="W20" s="234"/>
      <c r="X20" s="234"/>
    </row>
    <row r="21" s="205" customFormat="1" ht="17.25" customHeight="1" spans="1:24">
      <c r="A21" s="211" t="s">
        <v>69</v>
      </c>
      <c r="B21" s="211" t="s">
        <v>69</v>
      </c>
      <c r="C21" s="315" t="s">
        <v>210</v>
      </c>
      <c r="D21" s="183" t="s">
        <v>211</v>
      </c>
      <c r="E21" s="183" t="s">
        <v>183</v>
      </c>
      <c r="F21" s="213" t="s">
        <v>184</v>
      </c>
      <c r="G21" s="213">
        <v>30207</v>
      </c>
      <c r="H21" s="214" t="s">
        <v>216</v>
      </c>
      <c r="I21" s="230">
        <f t="shared" si="1"/>
        <v>25900</v>
      </c>
      <c r="J21" s="230"/>
      <c r="K21" s="230"/>
      <c r="L21" s="230"/>
      <c r="M21" s="230">
        <v>25900</v>
      </c>
      <c r="N21" s="230"/>
      <c r="O21" s="230"/>
      <c r="P21" s="230"/>
      <c r="Q21" s="230"/>
      <c r="R21" s="230"/>
      <c r="S21" s="234"/>
      <c r="T21" s="234"/>
      <c r="U21" s="234"/>
      <c r="V21" s="234"/>
      <c r="W21" s="234"/>
      <c r="X21" s="234"/>
    </row>
    <row r="22" s="205" customFormat="1" ht="17.25" customHeight="1" spans="1:24">
      <c r="A22" s="211" t="s">
        <v>69</v>
      </c>
      <c r="B22" s="211" t="s">
        <v>69</v>
      </c>
      <c r="C22" s="315" t="s">
        <v>210</v>
      </c>
      <c r="D22" s="183" t="s">
        <v>211</v>
      </c>
      <c r="E22" s="183" t="s">
        <v>183</v>
      </c>
      <c r="F22" s="213" t="s">
        <v>184</v>
      </c>
      <c r="G22" s="213">
        <v>30215</v>
      </c>
      <c r="H22" s="214" t="s">
        <v>217</v>
      </c>
      <c r="I22" s="230">
        <f t="shared" si="1"/>
        <v>11650</v>
      </c>
      <c r="J22" s="230"/>
      <c r="K22" s="230"/>
      <c r="L22" s="230"/>
      <c r="M22" s="230">
        <v>11650</v>
      </c>
      <c r="N22" s="230"/>
      <c r="O22" s="230"/>
      <c r="P22" s="230"/>
      <c r="Q22" s="230"/>
      <c r="R22" s="230"/>
      <c r="S22" s="234"/>
      <c r="T22" s="234"/>
      <c r="U22" s="234"/>
      <c r="V22" s="234"/>
      <c r="W22" s="234"/>
      <c r="X22" s="234"/>
    </row>
    <row r="23" s="205" customFormat="1" ht="17.25" customHeight="1" spans="1:24">
      <c r="A23" s="211" t="s">
        <v>69</v>
      </c>
      <c r="B23" s="211" t="s">
        <v>69</v>
      </c>
      <c r="C23" s="315" t="s">
        <v>210</v>
      </c>
      <c r="D23" s="183" t="s">
        <v>211</v>
      </c>
      <c r="E23" s="183" t="s">
        <v>183</v>
      </c>
      <c r="F23" s="213" t="s">
        <v>184</v>
      </c>
      <c r="G23" s="213">
        <v>30211</v>
      </c>
      <c r="H23" s="214" t="s">
        <v>218</v>
      </c>
      <c r="I23" s="230">
        <f t="shared" si="1"/>
        <v>45350</v>
      </c>
      <c r="J23" s="230"/>
      <c r="K23" s="230"/>
      <c r="L23" s="230"/>
      <c r="M23" s="230">
        <v>45350</v>
      </c>
      <c r="N23" s="230"/>
      <c r="O23" s="230"/>
      <c r="P23" s="230"/>
      <c r="Q23" s="230"/>
      <c r="R23" s="230"/>
      <c r="S23" s="234"/>
      <c r="T23" s="234"/>
      <c r="U23" s="234"/>
      <c r="V23" s="234"/>
      <c r="W23" s="234"/>
      <c r="X23" s="234"/>
    </row>
    <row r="24" s="205" customFormat="1" ht="18" customHeight="1" spans="1:24">
      <c r="A24" s="211" t="s">
        <v>69</v>
      </c>
      <c r="B24" s="211" t="s">
        <v>69</v>
      </c>
      <c r="C24" s="315" t="s">
        <v>193</v>
      </c>
      <c r="D24" s="217" t="s">
        <v>219</v>
      </c>
      <c r="E24" s="217" t="s">
        <v>195</v>
      </c>
      <c r="F24" s="218" t="s">
        <v>196</v>
      </c>
      <c r="G24" s="218" t="s">
        <v>220</v>
      </c>
      <c r="H24" s="219" t="s">
        <v>221</v>
      </c>
      <c r="I24" s="230">
        <f t="shared" si="1"/>
        <v>9600</v>
      </c>
      <c r="J24" s="201"/>
      <c r="K24" s="201"/>
      <c r="L24" s="201"/>
      <c r="M24" s="230">
        <v>9600</v>
      </c>
      <c r="N24" s="201"/>
      <c r="O24" s="201"/>
      <c r="P24" s="201"/>
      <c r="Q24" s="201"/>
      <c r="R24" s="201"/>
      <c r="S24" s="235"/>
      <c r="T24" s="235"/>
      <c r="U24" s="235"/>
      <c r="V24" s="235"/>
      <c r="W24" s="235"/>
      <c r="X24" s="235"/>
    </row>
    <row r="25" s="205" customFormat="1" ht="17.25" customHeight="1" spans="1:24">
      <c r="A25" s="211" t="s">
        <v>69</v>
      </c>
      <c r="B25" s="211" t="s">
        <v>69</v>
      </c>
      <c r="C25" s="315" t="s">
        <v>181</v>
      </c>
      <c r="D25" s="183" t="s">
        <v>222</v>
      </c>
      <c r="E25" s="183" t="s">
        <v>183</v>
      </c>
      <c r="F25" s="213" t="s">
        <v>184</v>
      </c>
      <c r="G25" s="213">
        <v>30109</v>
      </c>
      <c r="H25" s="216" t="s">
        <v>223</v>
      </c>
      <c r="I25" s="230">
        <f t="shared" si="1"/>
        <v>30000</v>
      </c>
      <c r="J25" s="230"/>
      <c r="K25" s="230"/>
      <c r="L25" s="230"/>
      <c r="M25" s="231">
        <v>30000</v>
      </c>
      <c r="N25" s="230"/>
      <c r="O25" s="230"/>
      <c r="P25" s="230"/>
      <c r="Q25" s="230"/>
      <c r="R25" s="230"/>
      <c r="S25" s="234"/>
      <c r="T25" s="234"/>
      <c r="U25" s="234"/>
      <c r="V25" s="234"/>
      <c r="W25" s="234"/>
      <c r="X25" s="234"/>
    </row>
    <row r="26" s="205" customFormat="1" ht="17.25" customHeight="1" spans="1:24">
      <c r="A26" s="211" t="s">
        <v>69</v>
      </c>
      <c r="B26" s="211" t="s">
        <v>69</v>
      </c>
      <c r="C26" s="315" t="s">
        <v>224</v>
      </c>
      <c r="D26" s="183" t="s">
        <v>225</v>
      </c>
      <c r="E26" s="183" t="s">
        <v>226</v>
      </c>
      <c r="F26" s="213" t="s">
        <v>227</v>
      </c>
      <c r="G26" s="213" t="s">
        <v>228</v>
      </c>
      <c r="H26" s="214" t="s">
        <v>229</v>
      </c>
      <c r="I26" s="230">
        <f t="shared" si="1"/>
        <v>571752</v>
      </c>
      <c r="J26" s="230"/>
      <c r="K26" s="230"/>
      <c r="L26" s="230"/>
      <c r="M26" s="230">
        <v>571752</v>
      </c>
      <c r="N26" s="230"/>
      <c r="O26" s="230"/>
      <c r="P26" s="230"/>
      <c r="Q26" s="230"/>
      <c r="R26" s="230"/>
      <c r="S26" s="234"/>
      <c r="T26" s="234"/>
      <c r="U26" s="234"/>
      <c r="V26" s="234"/>
      <c r="W26" s="234"/>
      <c r="X26" s="234"/>
    </row>
    <row r="27" s="205" customFormat="1" ht="24.75" customHeight="1" spans="1:24">
      <c r="A27" s="211" t="s">
        <v>69</v>
      </c>
      <c r="B27" s="211" t="s">
        <v>69</v>
      </c>
      <c r="C27" s="315" t="s">
        <v>224</v>
      </c>
      <c r="D27" s="183" t="s">
        <v>225</v>
      </c>
      <c r="E27" s="183" t="s">
        <v>230</v>
      </c>
      <c r="F27" s="213" t="s">
        <v>231</v>
      </c>
      <c r="G27" s="213" t="s">
        <v>232</v>
      </c>
      <c r="H27" s="214" t="s">
        <v>233</v>
      </c>
      <c r="I27" s="230">
        <f t="shared" si="1"/>
        <v>360276</v>
      </c>
      <c r="J27" s="230"/>
      <c r="K27" s="230"/>
      <c r="L27" s="230"/>
      <c r="M27" s="230">
        <v>360276</v>
      </c>
      <c r="N27" s="230"/>
      <c r="O27" s="230"/>
      <c r="P27" s="230"/>
      <c r="Q27" s="230"/>
      <c r="R27" s="230"/>
      <c r="S27" s="234"/>
      <c r="T27" s="234"/>
      <c r="U27" s="234"/>
      <c r="V27" s="234"/>
      <c r="W27" s="234"/>
      <c r="X27" s="234"/>
    </row>
    <row r="28" s="205" customFormat="1" ht="17.25" customHeight="1" spans="1:24">
      <c r="A28" s="211" t="s">
        <v>69</v>
      </c>
      <c r="B28" s="211" t="s">
        <v>69</v>
      </c>
      <c r="C28" s="315" t="s">
        <v>224</v>
      </c>
      <c r="D28" s="183" t="s">
        <v>225</v>
      </c>
      <c r="E28" s="183" t="s">
        <v>234</v>
      </c>
      <c r="F28" s="213" t="s">
        <v>235</v>
      </c>
      <c r="G28" s="213" t="s">
        <v>236</v>
      </c>
      <c r="H28" s="214" t="s">
        <v>237</v>
      </c>
      <c r="I28" s="230">
        <f t="shared" si="1"/>
        <v>209724</v>
      </c>
      <c r="J28" s="230"/>
      <c r="K28" s="230"/>
      <c r="L28" s="230"/>
      <c r="M28" s="230">
        <v>209724</v>
      </c>
      <c r="N28" s="230"/>
      <c r="O28" s="230"/>
      <c r="P28" s="230"/>
      <c r="Q28" s="230"/>
      <c r="R28" s="230"/>
      <c r="S28" s="234"/>
      <c r="T28" s="234"/>
      <c r="U28" s="234"/>
      <c r="V28" s="234"/>
      <c r="W28" s="234"/>
      <c r="X28" s="234"/>
    </row>
    <row r="29" s="205" customFormat="1" ht="17.25" customHeight="1" spans="1:24">
      <c r="A29" s="211" t="s">
        <v>69</v>
      </c>
      <c r="B29" s="211" t="s">
        <v>69</v>
      </c>
      <c r="C29" s="315" t="s">
        <v>224</v>
      </c>
      <c r="D29" s="183" t="s">
        <v>225</v>
      </c>
      <c r="E29" s="183" t="s">
        <v>183</v>
      </c>
      <c r="F29" s="213" t="s">
        <v>184</v>
      </c>
      <c r="G29" s="213" t="s">
        <v>238</v>
      </c>
      <c r="H29" s="214" t="s">
        <v>239</v>
      </c>
      <c r="I29" s="230">
        <f t="shared" si="1"/>
        <v>508248</v>
      </c>
      <c r="J29" s="230"/>
      <c r="K29" s="230"/>
      <c r="L29" s="230"/>
      <c r="M29" s="230">
        <f>538248-30000</f>
        <v>508248</v>
      </c>
      <c r="N29" s="230"/>
      <c r="O29" s="230"/>
      <c r="P29" s="230"/>
      <c r="Q29" s="230"/>
      <c r="R29" s="230"/>
      <c r="S29" s="234"/>
      <c r="T29" s="234"/>
      <c r="U29" s="234"/>
      <c r="V29" s="234"/>
      <c r="W29" s="234"/>
      <c r="X29" s="234"/>
    </row>
    <row r="30" s="205" customFormat="1" ht="17.25" customHeight="1" spans="1:24">
      <c r="A30" s="211" t="s">
        <v>69</v>
      </c>
      <c r="B30" s="211" t="s">
        <v>69</v>
      </c>
      <c r="C30" s="315" t="s">
        <v>224</v>
      </c>
      <c r="D30" s="183" t="s">
        <v>225</v>
      </c>
      <c r="E30" s="183" t="s">
        <v>183</v>
      </c>
      <c r="F30" s="213" t="s">
        <v>184</v>
      </c>
      <c r="G30" s="213" t="s">
        <v>238</v>
      </c>
      <c r="H30" s="214" t="s">
        <v>239</v>
      </c>
      <c r="I30" s="230">
        <f t="shared" si="1"/>
        <v>560000</v>
      </c>
      <c r="J30" s="230"/>
      <c r="K30" s="230"/>
      <c r="L30" s="230"/>
      <c r="M30" s="230">
        <v>560000</v>
      </c>
      <c r="N30" s="230"/>
      <c r="O30" s="230"/>
      <c r="P30" s="230"/>
      <c r="Q30" s="230"/>
      <c r="R30" s="230"/>
      <c r="S30" s="234"/>
      <c r="T30" s="234"/>
      <c r="U30" s="234"/>
      <c r="V30" s="234"/>
      <c r="W30" s="234"/>
      <c r="X30" s="234"/>
    </row>
    <row r="31" s="205" customFormat="1" ht="17.25" customHeight="1" spans="1:24">
      <c r="A31" s="211" t="s">
        <v>69</v>
      </c>
      <c r="B31" s="211" t="s">
        <v>69</v>
      </c>
      <c r="C31" s="315" t="s">
        <v>224</v>
      </c>
      <c r="D31" s="183" t="s">
        <v>225</v>
      </c>
      <c r="E31" s="183" t="s">
        <v>183</v>
      </c>
      <c r="F31" s="213" t="s">
        <v>184</v>
      </c>
      <c r="G31" s="213" t="s">
        <v>238</v>
      </c>
      <c r="H31" s="214" t="s">
        <v>239</v>
      </c>
      <c r="I31" s="230">
        <f t="shared" si="1"/>
        <v>70000</v>
      </c>
      <c r="J31" s="230"/>
      <c r="K31" s="230"/>
      <c r="L31" s="230"/>
      <c r="M31" s="230">
        <v>70000</v>
      </c>
      <c r="N31" s="230"/>
      <c r="O31" s="230"/>
      <c r="P31" s="230"/>
      <c r="Q31" s="230"/>
      <c r="R31" s="230"/>
      <c r="S31" s="234"/>
      <c r="T31" s="234"/>
      <c r="U31" s="234"/>
      <c r="V31" s="234"/>
      <c r="W31" s="234"/>
      <c r="X31" s="234"/>
    </row>
    <row r="32" s="152" customFormat="1" ht="17.25" customHeight="1" spans="1:24">
      <c r="A32" s="187" t="s">
        <v>153</v>
      </c>
      <c r="B32" s="188"/>
      <c r="C32" s="220"/>
      <c r="D32" s="220"/>
      <c r="E32" s="220"/>
      <c r="F32" s="220"/>
      <c r="G32" s="220"/>
      <c r="H32" s="221"/>
      <c r="I32" s="202">
        <f>SUM(I10:I31)</f>
        <v>7943660</v>
      </c>
      <c r="J32" s="202"/>
      <c r="K32" s="202"/>
      <c r="L32" s="202"/>
      <c r="M32" s="202">
        <f>SUM(M10:M31)</f>
        <v>7943660</v>
      </c>
      <c r="N32" s="202"/>
      <c r="O32" s="202"/>
      <c r="P32" s="202"/>
      <c r="Q32" s="202"/>
      <c r="R32" s="202"/>
      <c r="S32" s="202"/>
      <c r="T32" s="202"/>
      <c r="U32" s="202"/>
      <c r="V32" s="202"/>
      <c r="W32" s="202"/>
      <c r="X32" s="202"/>
    </row>
  </sheetData>
  <mergeCells count="31">
    <mergeCell ref="A3:X3"/>
    <mergeCell ref="A4:H4"/>
    <mergeCell ref="I5:X5"/>
    <mergeCell ref="J6:N6"/>
    <mergeCell ref="O6:Q6"/>
    <mergeCell ref="S6:X6"/>
    <mergeCell ref="A32:H32"/>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2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7"/>
  <sheetViews>
    <sheetView showZeros="0" workbookViewId="0">
      <pane ySplit="1" topLeftCell="A2" activePane="bottomLeft" state="frozen"/>
      <selection/>
      <selection pane="bottomLeft" activeCell="D23" sqref="D23"/>
    </sheetView>
  </sheetViews>
  <sheetFormatPr defaultColWidth="9.13636363636364" defaultRowHeight="14.25" customHeight="1"/>
  <cols>
    <col min="1" max="1" width="10.4545454545455" style="152" customWidth="1"/>
    <col min="2" max="2" width="17.8181818181818" style="152" customWidth="1"/>
    <col min="3" max="3" width="53" style="152" customWidth="1"/>
    <col min="4" max="4" width="21.9090909090909" style="152" customWidth="1"/>
    <col min="5" max="5" width="11.1363636363636" style="152" customWidth="1"/>
    <col min="6" max="6" width="17.7090909090909" style="152" customWidth="1"/>
    <col min="7" max="7" width="9.85454545454546" style="152" customWidth="1"/>
    <col min="8" max="8" width="17.7090909090909" style="152" customWidth="1"/>
    <col min="9" max="13" width="20" style="152" customWidth="1"/>
    <col min="14" max="14" width="12.2818181818182" style="152" customWidth="1"/>
    <col min="15" max="15" width="12.7090909090909" style="152" customWidth="1"/>
    <col min="16" max="16" width="11.1363636363636" style="152" customWidth="1"/>
    <col min="17" max="21" width="19.8545454545455" style="152" customWidth="1"/>
    <col min="22" max="22" width="20" style="152" customWidth="1"/>
    <col min="23" max="23" width="19.8545454545455" style="152" customWidth="1"/>
    <col min="24" max="16384" width="9.13636363636364" style="152"/>
  </cols>
  <sheetData>
    <row r="1" customHeight="1" spans="1:23">
      <c r="A1" s="154"/>
      <c r="B1" s="154"/>
      <c r="C1" s="154"/>
      <c r="D1" s="154"/>
      <c r="E1" s="154"/>
      <c r="F1" s="154"/>
      <c r="G1" s="154"/>
      <c r="H1" s="154"/>
      <c r="I1" s="154"/>
      <c r="J1" s="154"/>
      <c r="K1" s="154"/>
      <c r="L1" s="154"/>
      <c r="M1" s="154"/>
      <c r="N1" s="154"/>
      <c r="O1" s="154"/>
      <c r="P1" s="154"/>
      <c r="Q1" s="154"/>
      <c r="R1" s="154"/>
      <c r="S1" s="154"/>
      <c r="T1" s="154"/>
      <c r="U1" s="154"/>
      <c r="V1" s="154"/>
      <c r="W1" s="154"/>
    </row>
    <row r="2" ht="13.5" customHeight="1" spans="2:23">
      <c r="B2" s="169"/>
      <c r="E2" s="170"/>
      <c r="F2" s="170"/>
      <c r="G2" s="170"/>
      <c r="H2" s="170"/>
      <c r="U2" s="169"/>
      <c r="W2" s="203" t="s">
        <v>240</v>
      </c>
    </row>
    <row r="3" ht="46.5" customHeight="1" spans="1:23">
      <c r="A3" s="156" t="str">
        <f>"2025"&amp;"年部门项目支出预算表"</f>
        <v>2025年部门项目支出预算表</v>
      </c>
      <c r="B3" s="156"/>
      <c r="C3" s="156"/>
      <c r="D3" s="156"/>
      <c r="E3" s="156"/>
      <c r="F3" s="156"/>
      <c r="G3" s="156"/>
      <c r="H3" s="156"/>
      <c r="I3" s="156"/>
      <c r="J3" s="156"/>
      <c r="K3" s="156"/>
      <c r="L3" s="156"/>
      <c r="M3" s="156"/>
      <c r="N3" s="156"/>
      <c r="O3" s="156"/>
      <c r="P3" s="156"/>
      <c r="Q3" s="156"/>
      <c r="R3" s="156"/>
      <c r="S3" s="156"/>
      <c r="T3" s="156"/>
      <c r="U3" s="156"/>
      <c r="V3" s="156"/>
      <c r="W3" s="156"/>
    </row>
    <row r="4" ht="13.5" customHeight="1" spans="1:23">
      <c r="A4" s="158" t="str">
        <f>"单位名称："&amp;"云南五华产业园区管理委员会"</f>
        <v>单位名称：云南五华产业园区管理委员会</v>
      </c>
      <c r="B4" s="171"/>
      <c r="C4" s="171"/>
      <c r="D4" s="171"/>
      <c r="E4" s="171"/>
      <c r="F4" s="171"/>
      <c r="G4" s="171"/>
      <c r="H4" s="171"/>
      <c r="I4" s="190"/>
      <c r="J4" s="190"/>
      <c r="K4" s="190"/>
      <c r="L4" s="190"/>
      <c r="M4" s="190"/>
      <c r="N4" s="190"/>
      <c r="O4" s="190"/>
      <c r="P4" s="190"/>
      <c r="Q4" s="190"/>
      <c r="U4" s="169"/>
      <c r="W4" s="204" t="s">
        <v>1</v>
      </c>
    </row>
    <row r="5" ht="21.75" customHeight="1" spans="1:23">
      <c r="A5" s="172" t="s">
        <v>241</v>
      </c>
      <c r="B5" s="173" t="s">
        <v>165</v>
      </c>
      <c r="C5" s="172" t="s">
        <v>166</v>
      </c>
      <c r="D5" s="172" t="s">
        <v>242</v>
      </c>
      <c r="E5" s="173" t="s">
        <v>167</v>
      </c>
      <c r="F5" s="173" t="s">
        <v>168</v>
      </c>
      <c r="G5" s="173" t="s">
        <v>243</v>
      </c>
      <c r="H5" s="173" t="s">
        <v>244</v>
      </c>
      <c r="I5" s="191" t="s">
        <v>55</v>
      </c>
      <c r="J5" s="192" t="s">
        <v>245</v>
      </c>
      <c r="K5" s="193"/>
      <c r="L5" s="193"/>
      <c r="M5" s="194"/>
      <c r="N5" s="192" t="s">
        <v>173</v>
      </c>
      <c r="O5" s="193"/>
      <c r="P5" s="194"/>
      <c r="Q5" s="173" t="s">
        <v>61</v>
      </c>
      <c r="R5" s="192" t="s">
        <v>62</v>
      </c>
      <c r="S5" s="193"/>
      <c r="T5" s="193"/>
      <c r="U5" s="193"/>
      <c r="V5" s="193"/>
      <c r="W5" s="194"/>
    </row>
    <row r="6" ht="21.75" customHeight="1" spans="1:23">
      <c r="A6" s="174"/>
      <c r="B6" s="175"/>
      <c r="C6" s="174"/>
      <c r="D6" s="174"/>
      <c r="E6" s="176"/>
      <c r="F6" s="176"/>
      <c r="G6" s="176"/>
      <c r="H6" s="176"/>
      <c r="I6" s="175"/>
      <c r="J6" s="195" t="s">
        <v>58</v>
      </c>
      <c r="K6" s="196"/>
      <c r="L6" s="173" t="s">
        <v>59</v>
      </c>
      <c r="M6" s="173" t="s">
        <v>60</v>
      </c>
      <c r="N6" s="173" t="s">
        <v>58</v>
      </c>
      <c r="O6" s="173" t="s">
        <v>59</v>
      </c>
      <c r="P6" s="173" t="s">
        <v>60</v>
      </c>
      <c r="Q6" s="176"/>
      <c r="R6" s="173" t="s">
        <v>57</v>
      </c>
      <c r="S6" s="173" t="s">
        <v>64</v>
      </c>
      <c r="T6" s="173" t="s">
        <v>179</v>
      </c>
      <c r="U6" s="173" t="s">
        <v>66</v>
      </c>
      <c r="V6" s="173" t="s">
        <v>67</v>
      </c>
      <c r="W6" s="173" t="s">
        <v>68</v>
      </c>
    </row>
    <row r="7" ht="21" customHeight="1" spans="1:23">
      <c r="A7" s="175"/>
      <c r="B7" s="175"/>
      <c r="C7" s="175"/>
      <c r="D7" s="175"/>
      <c r="E7" s="175"/>
      <c r="F7" s="175"/>
      <c r="G7" s="175"/>
      <c r="H7" s="175"/>
      <c r="I7" s="175"/>
      <c r="J7" s="197" t="s">
        <v>57</v>
      </c>
      <c r="K7" s="198"/>
      <c r="L7" s="175"/>
      <c r="M7" s="175"/>
      <c r="N7" s="175"/>
      <c r="O7" s="175"/>
      <c r="P7" s="175"/>
      <c r="Q7" s="175"/>
      <c r="R7" s="175"/>
      <c r="S7" s="175"/>
      <c r="T7" s="175"/>
      <c r="U7" s="175"/>
      <c r="V7" s="175"/>
      <c r="W7" s="175"/>
    </row>
    <row r="8" ht="39.75" customHeight="1" spans="1:23">
      <c r="A8" s="177"/>
      <c r="B8" s="178"/>
      <c r="C8" s="177"/>
      <c r="D8" s="177"/>
      <c r="E8" s="179"/>
      <c r="F8" s="179"/>
      <c r="G8" s="179"/>
      <c r="H8" s="179"/>
      <c r="I8" s="178"/>
      <c r="J8" s="159" t="s">
        <v>57</v>
      </c>
      <c r="K8" s="159" t="s">
        <v>246</v>
      </c>
      <c r="L8" s="179"/>
      <c r="M8" s="179"/>
      <c r="N8" s="179"/>
      <c r="O8" s="179"/>
      <c r="P8" s="179"/>
      <c r="Q8" s="179"/>
      <c r="R8" s="179"/>
      <c r="S8" s="179"/>
      <c r="T8" s="179"/>
      <c r="U8" s="178"/>
      <c r="V8" s="179"/>
      <c r="W8" s="179"/>
    </row>
    <row r="9" ht="15" customHeight="1" spans="1:23">
      <c r="A9" s="180">
        <v>1</v>
      </c>
      <c r="B9" s="180">
        <v>2</v>
      </c>
      <c r="C9" s="180">
        <v>3</v>
      </c>
      <c r="D9" s="180">
        <v>4</v>
      </c>
      <c r="E9" s="180">
        <v>5</v>
      </c>
      <c r="F9" s="180">
        <v>6</v>
      </c>
      <c r="G9" s="180">
        <v>7</v>
      </c>
      <c r="H9" s="180">
        <v>8</v>
      </c>
      <c r="I9" s="180">
        <v>9</v>
      </c>
      <c r="J9" s="180">
        <v>10</v>
      </c>
      <c r="K9" s="180">
        <v>11</v>
      </c>
      <c r="L9" s="162">
        <v>12</v>
      </c>
      <c r="M9" s="162">
        <v>13</v>
      </c>
      <c r="N9" s="162">
        <v>14</v>
      </c>
      <c r="O9" s="162">
        <v>15</v>
      </c>
      <c r="P9" s="162">
        <v>16</v>
      </c>
      <c r="Q9" s="162">
        <v>17</v>
      </c>
      <c r="R9" s="162">
        <v>18</v>
      </c>
      <c r="S9" s="162">
        <v>19</v>
      </c>
      <c r="T9" s="162">
        <v>20</v>
      </c>
      <c r="U9" s="180">
        <v>21</v>
      </c>
      <c r="V9" s="162">
        <v>22</v>
      </c>
      <c r="W9" s="180">
        <v>23</v>
      </c>
    </row>
    <row r="10" s="168" customFormat="1" ht="23.25" customHeight="1" spans="1:23">
      <c r="A10" s="181" t="s">
        <v>247</v>
      </c>
      <c r="B10" s="182" t="s">
        <v>248</v>
      </c>
      <c r="C10" s="181" t="s">
        <v>249</v>
      </c>
      <c r="D10" s="181" t="s">
        <v>69</v>
      </c>
      <c r="E10" s="183">
        <v>2060101</v>
      </c>
      <c r="F10" s="184" t="s">
        <v>184</v>
      </c>
      <c r="G10" s="185">
        <v>30227</v>
      </c>
      <c r="H10" s="185" t="s">
        <v>250</v>
      </c>
      <c r="I10" s="199">
        <f>J10</f>
        <v>875000</v>
      </c>
      <c r="J10" s="199">
        <f>K10</f>
        <v>875000</v>
      </c>
      <c r="K10" s="199">
        <f>880000-5000</f>
        <v>875000</v>
      </c>
      <c r="L10" s="199"/>
      <c r="M10" s="199"/>
      <c r="N10" s="199"/>
      <c r="O10" s="199"/>
      <c r="P10" s="199"/>
      <c r="Q10" s="199"/>
      <c r="R10" s="199"/>
      <c r="S10" s="199"/>
      <c r="T10" s="199"/>
      <c r="U10" s="199"/>
      <c r="V10" s="199"/>
      <c r="W10" s="199"/>
    </row>
    <row r="11" s="168" customFormat="1" ht="27" customHeight="1" spans="1:23">
      <c r="A11" s="181" t="s">
        <v>251</v>
      </c>
      <c r="B11" s="182" t="s">
        <v>248</v>
      </c>
      <c r="C11" s="181" t="s">
        <v>252</v>
      </c>
      <c r="D11" s="181" t="s">
        <v>69</v>
      </c>
      <c r="E11" s="183">
        <v>2060102</v>
      </c>
      <c r="F11" s="184" t="s">
        <v>253</v>
      </c>
      <c r="G11" s="185">
        <v>30227</v>
      </c>
      <c r="H11" s="185" t="s">
        <v>250</v>
      </c>
      <c r="I11" s="199">
        <f t="shared" ref="I11:I25" si="0">J11</f>
        <v>70000</v>
      </c>
      <c r="J11" s="199">
        <f t="shared" ref="J11:J25" si="1">K11</f>
        <v>70000</v>
      </c>
      <c r="K11" s="200">
        <v>70000</v>
      </c>
      <c r="L11" s="201"/>
      <c r="M11" s="201"/>
      <c r="N11" s="201"/>
      <c r="O11" s="201"/>
      <c r="P11" s="201"/>
      <c r="Q11" s="201"/>
      <c r="R11" s="201"/>
      <c r="S11" s="201"/>
      <c r="T11" s="201"/>
      <c r="U11" s="201"/>
      <c r="V11" s="201"/>
      <c r="W11" s="201"/>
    </row>
    <row r="12" s="168" customFormat="1" ht="27" customHeight="1" spans="1:23">
      <c r="A12" s="181" t="s">
        <v>251</v>
      </c>
      <c r="B12" s="182" t="s">
        <v>248</v>
      </c>
      <c r="C12" s="181" t="s">
        <v>254</v>
      </c>
      <c r="D12" s="181" t="s">
        <v>69</v>
      </c>
      <c r="E12" s="183">
        <v>2060102</v>
      </c>
      <c r="F12" s="184" t="s">
        <v>253</v>
      </c>
      <c r="G12" s="185">
        <v>30227</v>
      </c>
      <c r="H12" s="185" t="s">
        <v>250</v>
      </c>
      <c r="I12" s="199">
        <f t="shared" si="0"/>
        <v>300000</v>
      </c>
      <c r="J12" s="199">
        <f t="shared" si="1"/>
        <v>300000</v>
      </c>
      <c r="K12" s="200">
        <v>300000</v>
      </c>
      <c r="L12" s="201"/>
      <c r="M12" s="201"/>
      <c r="N12" s="201"/>
      <c r="O12" s="201"/>
      <c r="P12" s="201"/>
      <c r="Q12" s="201"/>
      <c r="R12" s="201"/>
      <c r="S12" s="201"/>
      <c r="T12" s="201"/>
      <c r="U12" s="201"/>
      <c r="V12" s="201"/>
      <c r="W12" s="201"/>
    </row>
    <row r="13" s="168" customFormat="1" ht="27" customHeight="1" spans="1:23">
      <c r="A13" s="181" t="s">
        <v>251</v>
      </c>
      <c r="B13" s="182" t="s">
        <v>248</v>
      </c>
      <c r="C13" s="181" t="s">
        <v>255</v>
      </c>
      <c r="D13" s="181" t="s">
        <v>69</v>
      </c>
      <c r="E13" s="183">
        <v>2060102</v>
      </c>
      <c r="F13" s="184" t="s">
        <v>253</v>
      </c>
      <c r="G13" s="185">
        <v>30227</v>
      </c>
      <c r="H13" s="185" t="s">
        <v>250</v>
      </c>
      <c r="I13" s="199">
        <f t="shared" si="0"/>
        <v>84628.15</v>
      </c>
      <c r="J13" s="199">
        <f t="shared" si="1"/>
        <v>84628.15</v>
      </c>
      <c r="K13" s="200">
        <v>84628.15</v>
      </c>
      <c r="L13" s="201"/>
      <c r="M13" s="201"/>
      <c r="N13" s="201"/>
      <c r="O13" s="201"/>
      <c r="P13" s="201"/>
      <c r="Q13" s="201"/>
      <c r="R13" s="201"/>
      <c r="S13" s="201"/>
      <c r="T13" s="201"/>
      <c r="U13" s="201"/>
      <c r="V13" s="201"/>
      <c r="W13" s="201"/>
    </row>
    <row r="14" s="168" customFormat="1" ht="27" customHeight="1" spans="1:23">
      <c r="A14" s="181" t="s">
        <v>251</v>
      </c>
      <c r="B14" s="182" t="s">
        <v>248</v>
      </c>
      <c r="C14" s="181" t="s">
        <v>256</v>
      </c>
      <c r="D14" s="181" t="s">
        <v>69</v>
      </c>
      <c r="E14" s="183">
        <v>2060102</v>
      </c>
      <c r="F14" s="184" t="s">
        <v>253</v>
      </c>
      <c r="G14" s="185">
        <v>30227</v>
      </c>
      <c r="H14" s="185" t="s">
        <v>250</v>
      </c>
      <c r="I14" s="199">
        <f t="shared" si="0"/>
        <v>400000</v>
      </c>
      <c r="J14" s="199">
        <f t="shared" si="1"/>
        <v>400000</v>
      </c>
      <c r="K14" s="200">
        <v>400000</v>
      </c>
      <c r="L14" s="201"/>
      <c r="M14" s="201"/>
      <c r="N14" s="201"/>
      <c r="O14" s="201"/>
      <c r="P14" s="201"/>
      <c r="Q14" s="201"/>
      <c r="R14" s="201"/>
      <c r="S14" s="201"/>
      <c r="T14" s="201"/>
      <c r="U14" s="201"/>
      <c r="V14" s="201"/>
      <c r="W14" s="201"/>
    </row>
    <row r="15" s="168" customFormat="1" ht="27" customHeight="1" spans="1:23">
      <c r="A15" s="181" t="s">
        <v>251</v>
      </c>
      <c r="B15" s="182" t="s">
        <v>248</v>
      </c>
      <c r="C15" s="181" t="s">
        <v>257</v>
      </c>
      <c r="D15" s="181" t="s">
        <v>69</v>
      </c>
      <c r="E15" s="183">
        <v>2060102</v>
      </c>
      <c r="F15" s="184" t="s">
        <v>253</v>
      </c>
      <c r="G15" s="185">
        <v>30227</v>
      </c>
      <c r="H15" s="185" t="s">
        <v>250</v>
      </c>
      <c r="I15" s="199">
        <f t="shared" si="0"/>
        <v>500000</v>
      </c>
      <c r="J15" s="199">
        <f t="shared" si="1"/>
        <v>500000</v>
      </c>
      <c r="K15" s="200">
        <v>500000</v>
      </c>
      <c r="L15" s="201"/>
      <c r="M15" s="201"/>
      <c r="N15" s="201"/>
      <c r="O15" s="201"/>
      <c r="P15" s="201"/>
      <c r="Q15" s="201"/>
      <c r="R15" s="201"/>
      <c r="S15" s="201"/>
      <c r="T15" s="201"/>
      <c r="U15" s="201"/>
      <c r="V15" s="201"/>
      <c r="W15" s="201"/>
    </row>
    <row r="16" s="168" customFormat="1" ht="27" customHeight="1" spans="1:23">
      <c r="A16" s="181" t="s">
        <v>251</v>
      </c>
      <c r="B16" s="182" t="s">
        <v>248</v>
      </c>
      <c r="C16" s="181" t="s">
        <v>258</v>
      </c>
      <c r="D16" s="181" t="s">
        <v>69</v>
      </c>
      <c r="E16" s="183">
        <v>2060102</v>
      </c>
      <c r="F16" s="184" t="s">
        <v>253</v>
      </c>
      <c r="G16" s="185">
        <v>30227</v>
      </c>
      <c r="H16" s="185" t="s">
        <v>250</v>
      </c>
      <c r="I16" s="199">
        <f t="shared" si="0"/>
        <v>350000</v>
      </c>
      <c r="J16" s="199">
        <f t="shared" si="1"/>
        <v>350000</v>
      </c>
      <c r="K16" s="200">
        <v>350000</v>
      </c>
      <c r="L16" s="201"/>
      <c r="M16" s="201"/>
      <c r="N16" s="201"/>
      <c r="O16" s="201"/>
      <c r="P16" s="201"/>
      <c r="Q16" s="201"/>
      <c r="R16" s="201"/>
      <c r="S16" s="201"/>
      <c r="T16" s="201"/>
      <c r="U16" s="201"/>
      <c r="V16" s="201"/>
      <c r="W16" s="201"/>
    </row>
    <row r="17" s="168" customFormat="1" ht="27" customHeight="1" spans="1:23">
      <c r="A17" s="181" t="s">
        <v>251</v>
      </c>
      <c r="B17" s="182" t="s">
        <v>248</v>
      </c>
      <c r="C17" s="181" t="s">
        <v>259</v>
      </c>
      <c r="D17" s="181" t="s">
        <v>69</v>
      </c>
      <c r="E17" s="183">
        <v>2060102</v>
      </c>
      <c r="F17" s="184" t="s">
        <v>253</v>
      </c>
      <c r="G17" s="185">
        <v>30227</v>
      </c>
      <c r="H17" s="185" t="s">
        <v>250</v>
      </c>
      <c r="I17" s="199">
        <f t="shared" si="0"/>
        <v>800000</v>
      </c>
      <c r="J17" s="199">
        <f t="shared" si="1"/>
        <v>800000</v>
      </c>
      <c r="K17" s="200">
        <v>800000</v>
      </c>
      <c r="L17" s="201"/>
      <c r="M17" s="201"/>
      <c r="N17" s="201"/>
      <c r="O17" s="201"/>
      <c r="P17" s="201"/>
      <c r="Q17" s="201"/>
      <c r="R17" s="201"/>
      <c r="S17" s="201"/>
      <c r="T17" s="201"/>
      <c r="U17" s="201"/>
      <c r="V17" s="201"/>
      <c r="W17" s="201"/>
    </row>
    <row r="18" s="168" customFormat="1" ht="27" customHeight="1" spans="1:23">
      <c r="A18" s="181" t="s">
        <v>251</v>
      </c>
      <c r="B18" s="182" t="s">
        <v>248</v>
      </c>
      <c r="C18" s="181" t="s">
        <v>260</v>
      </c>
      <c r="D18" s="181" t="s">
        <v>69</v>
      </c>
      <c r="E18" s="183">
        <v>2060102</v>
      </c>
      <c r="F18" s="184" t="s">
        <v>253</v>
      </c>
      <c r="G18" s="185">
        <v>30227</v>
      </c>
      <c r="H18" s="185" t="s">
        <v>250</v>
      </c>
      <c r="I18" s="199">
        <f t="shared" si="0"/>
        <v>130000</v>
      </c>
      <c r="J18" s="199">
        <f t="shared" si="1"/>
        <v>130000</v>
      </c>
      <c r="K18" s="200">
        <v>130000</v>
      </c>
      <c r="L18" s="201"/>
      <c r="M18" s="201"/>
      <c r="N18" s="201"/>
      <c r="O18" s="201"/>
      <c r="P18" s="201"/>
      <c r="Q18" s="201"/>
      <c r="R18" s="201"/>
      <c r="S18" s="201"/>
      <c r="T18" s="201"/>
      <c r="U18" s="201"/>
      <c r="V18" s="201"/>
      <c r="W18" s="201"/>
    </row>
    <row r="19" s="168" customFormat="1" ht="27" customHeight="1" spans="1:23">
      <c r="A19" s="181" t="s">
        <v>251</v>
      </c>
      <c r="B19" s="182" t="s">
        <v>248</v>
      </c>
      <c r="C19" s="181" t="s">
        <v>261</v>
      </c>
      <c r="D19" s="181" t="s">
        <v>69</v>
      </c>
      <c r="E19" s="183">
        <v>2060102</v>
      </c>
      <c r="F19" s="184" t="s">
        <v>253</v>
      </c>
      <c r="G19" s="185">
        <v>30227</v>
      </c>
      <c r="H19" s="185" t="s">
        <v>250</v>
      </c>
      <c r="I19" s="199">
        <f t="shared" si="0"/>
        <v>352000</v>
      </c>
      <c r="J19" s="199">
        <f t="shared" si="1"/>
        <v>352000</v>
      </c>
      <c r="K19" s="200">
        <v>352000</v>
      </c>
      <c r="L19" s="201"/>
      <c r="M19" s="201"/>
      <c r="N19" s="201"/>
      <c r="O19" s="201"/>
      <c r="P19" s="201"/>
      <c r="Q19" s="201"/>
      <c r="R19" s="201"/>
      <c r="S19" s="201"/>
      <c r="T19" s="201"/>
      <c r="U19" s="201"/>
      <c r="V19" s="201"/>
      <c r="W19" s="201"/>
    </row>
    <row r="20" s="168" customFormat="1" ht="27" customHeight="1" spans="1:23">
      <c r="A20" s="181" t="s">
        <v>251</v>
      </c>
      <c r="B20" s="182" t="s">
        <v>248</v>
      </c>
      <c r="C20" s="181" t="s">
        <v>262</v>
      </c>
      <c r="D20" s="181" t="s">
        <v>69</v>
      </c>
      <c r="E20" s="183">
        <v>2060102</v>
      </c>
      <c r="F20" s="184" t="s">
        <v>253</v>
      </c>
      <c r="G20" s="185">
        <v>30227</v>
      </c>
      <c r="H20" s="185" t="s">
        <v>250</v>
      </c>
      <c r="I20" s="199">
        <f t="shared" si="0"/>
        <v>148000</v>
      </c>
      <c r="J20" s="199">
        <f t="shared" si="1"/>
        <v>148000</v>
      </c>
      <c r="K20" s="200">
        <v>148000</v>
      </c>
      <c r="L20" s="201"/>
      <c r="M20" s="201"/>
      <c r="N20" s="201"/>
      <c r="O20" s="201"/>
      <c r="P20" s="201"/>
      <c r="Q20" s="201"/>
      <c r="R20" s="201"/>
      <c r="S20" s="201"/>
      <c r="T20" s="201"/>
      <c r="U20" s="201"/>
      <c r="V20" s="201"/>
      <c r="W20" s="201"/>
    </row>
    <row r="21" s="168" customFormat="1" ht="27" customHeight="1" spans="1:23">
      <c r="A21" s="181" t="s">
        <v>251</v>
      </c>
      <c r="B21" s="182" t="s">
        <v>248</v>
      </c>
      <c r="C21" s="181" t="s">
        <v>263</v>
      </c>
      <c r="D21" s="181" t="s">
        <v>69</v>
      </c>
      <c r="E21" s="183">
        <v>2060102</v>
      </c>
      <c r="F21" s="184" t="s">
        <v>253</v>
      </c>
      <c r="G21" s="185">
        <v>30227</v>
      </c>
      <c r="H21" s="185" t="s">
        <v>250</v>
      </c>
      <c r="I21" s="199">
        <f t="shared" si="0"/>
        <v>156000</v>
      </c>
      <c r="J21" s="199">
        <f t="shared" si="1"/>
        <v>156000</v>
      </c>
      <c r="K21" s="200">
        <v>156000</v>
      </c>
      <c r="L21" s="201"/>
      <c r="M21" s="201"/>
      <c r="N21" s="201"/>
      <c r="O21" s="201"/>
      <c r="P21" s="201"/>
      <c r="Q21" s="201"/>
      <c r="R21" s="201"/>
      <c r="S21" s="201"/>
      <c r="T21" s="201"/>
      <c r="U21" s="201"/>
      <c r="V21" s="201"/>
      <c r="W21" s="201"/>
    </row>
    <row r="22" s="168" customFormat="1" ht="27" customHeight="1" spans="1:23">
      <c r="A22" s="181" t="s">
        <v>251</v>
      </c>
      <c r="B22" s="182" t="s">
        <v>248</v>
      </c>
      <c r="C22" s="181" t="s">
        <v>264</v>
      </c>
      <c r="D22" s="181" t="s">
        <v>69</v>
      </c>
      <c r="E22" s="183">
        <v>2060102</v>
      </c>
      <c r="F22" s="184" t="s">
        <v>253</v>
      </c>
      <c r="G22" s="185">
        <v>30227</v>
      </c>
      <c r="H22" s="185" t="s">
        <v>250</v>
      </c>
      <c r="I22" s="199">
        <f t="shared" si="0"/>
        <v>15000</v>
      </c>
      <c r="J22" s="199">
        <f t="shared" si="1"/>
        <v>15000</v>
      </c>
      <c r="K22" s="200">
        <v>15000</v>
      </c>
      <c r="L22" s="201"/>
      <c r="M22" s="201"/>
      <c r="N22" s="201"/>
      <c r="O22" s="201"/>
      <c r="P22" s="201"/>
      <c r="Q22" s="201"/>
      <c r="R22" s="201"/>
      <c r="S22" s="201"/>
      <c r="T22" s="201"/>
      <c r="U22" s="201"/>
      <c r="V22" s="201"/>
      <c r="W22" s="201"/>
    </row>
    <row r="23" s="168" customFormat="1" ht="27" customHeight="1" spans="1:23">
      <c r="A23" s="181" t="s">
        <v>251</v>
      </c>
      <c r="B23" s="182" t="s">
        <v>248</v>
      </c>
      <c r="C23" s="181" t="s">
        <v>265</v>
      </c>
      <c r="D23" s="181" t="s">
        <v>69</v>
      </c>
      <c r="E23" s="183">
        <v>2060102</v>
      </c>
      <c r="F23" s="184" t="s">
        <v>253</v>
      </c>
      <c r="G23" s="185">
        <v>30227</v>
      </c>
      <c r="H23" s="185" t="s">
        <v>250</v>
      </c>
      <c r="I23" s="199">
        <f t="shared" si="0"/>
        <v>850000</v>
      </c>
      <c r="J23" s="199">
        <f t="shared" si="1"/>
        <v>850000</v>
      </c>
      <c r="K23" s="200">
        <v>850000</v>
      </c>
      <c r="L23" s="201"/>
      <c r="M23" s="201"/>
      <c r="N23" s="201"/>
      <c r="O23" s="201"/>
      <c r="P23" s="201"/>
      <c r="Q23" s="201"/>
      <c r="R23" s="201"/>
      <c r="S23" s="201"/>
      <c r="T23" s="201"/>
      <c r="U23" s="201"/>
      <c r="V23" s="201"/>
      <c r="W23" s="201"/>
    </row>
    <row r="24" s="168" customFormat="1" ht="27" customHeight="1" spans="1:23">
      <c r="A24" s="181" t="s">
        <v>251</v>
      </c>
      <c r="B24" s="182" t="s">
        <v>248</v>
      </c>
      <c r="C24" s="181" t="s">
        <v>266</v>
      </c>
      <c r="D24" s="181" t="s">
        <v>69</v>
      </c>
      <c r="E24" s="183">
        <v>2120303</v>
      </c>
      <c r="F24" s="184" t="s">
        <v>106</v>
      </c>
      <c r="G24" s="185">
        <v>30227</v>
      </c>
      <c r="H24" s="185" t="s">
        <v>250</v>
      </c>
      <c r="I24" s="199">
        <f t="shared" si="0"/>
        <v>1527371.85</v>
      </c>
      <c r="J24" s="199">
        <f t="shared" si="1"/>
        <v>1527371.85</v>
      </c>
      <c r="K24" s="200">
        <f>527371.85+1000000</f>
        <v>1527371.85</v>
      </c>
      <c r="L24" s="201"/>
      <c r="M24" s="201"/>
      <c r="N24" s="201"/>
      <c r="O24" s="201"/>
      <c r="P24" s="201"/>
      <c r="Q24" s="201"/>
      <c r="R24" s="201"/>
      <c r="S24" s="201"/>
      <c r="T24" s="201"/>
      <c r="U24" s="201"/>
      <c r="V24" s="201"/>
      <c r="W24" s="201"/>
    </row>
    <row r="25" s="168" customFormat="1" ht="23.25" customHeight="1" spans="1:23">
      <c r="A25" s="181" t="s">
        <v>247</v>
      </c>
      <c r="B25" s="182" t="s">
        <v>267</v>
      </c>
      <c r="C25" s="181" t="s">
        <v>268</v>
      </c>
      <c r="D25" s="181" t="s">
        <v>69</v>
      </c>
      <c r="E25" s="183">
        <v>2060102</v>
      </c>
      <c r="F25" s="184" t="s">
        <v>253</v>
      </c>
      <c r="G25" s="185">
        <v>30227</v>
      </c>
      <c r="H25" s="185" t="s">
        <v>250</v>
      </c>
      <c r="I25" s="199">
        <f t="shared" si="0"/>
        <v>420000</v>
      </c>
      <c r="J25" s="199">
        <f t="shared" si="1"/>
        <v>420000</v>
      </c>
      <c r="K25" s="199">
        <v>420000</v>
      </c>
      <c r="L25" s="199"/>
      <c r="M25" s="199"/>
      <c r="N25" s="199"/>
      <c r="O25" s="199"/>
      <c r="P25" s="199"/>
      <c r="Q25" s="199"/>
      <c r="R25" s="199"/>
      <c r="S25" s="199"/>
      <c r="T25" s="199"/>
      <c r="U25" s="199"/>
      <c r="V25" s="199"/>
      <c r="W25" s="199"/>
    </row>
    <row r="26" s="168" customFormat="1" ht="23.25" customHeight="1" spans="1:23">
      <c r="A26" s="181" t="s">
        <v>247</v>
      </c>
      <c r="B26" s="182" t="s">
        <v>267</v>
      </c>
      <c r="C26" s="181" t="s">
        <v>269</v>
      </c>
      <c r="D26" s="181" t="s">
        <v>69</v>
      </c>
      <c r="E26" s="183">
        <v>2060102</v>
      </c>
      <c r="F26" s="184" t="s">
        <v>253</v>
      </c>
      <c r="G26" s="185">
        <v>30227</v>
      </c>
      <c r="H26" s="185" t="s">
        <v>250</v>
      </c>
      <c r="I26" s="199">
        <f t="shared" ref="I26:I46" si="2">J26</f>
        <v>300000</v>
      </c>
      <c r="J26" s="199">
        <f t="shared" ref="J26:J46" si="3">K26</f>
        <v>300000</v>
      </c>
      <c r="K26" s="199">
        <v>300000</v>
      </c>
      <c r="L26" s="199"/>
      <c r="M26" s="199"/>
      <c r="N26" s="199"/>
      <c r="O26" s="199"/>
      <c r="P26" s="199"/>
      <c r="Q26" s="199"/>
      <c r="R26" s="199"/>
      <c r="S26" s="199"/>
      <c r="T26" s="199"/>
      <c r="U26" s="199"/>
      <c r="V26" s="199"/>
      <c r="W26" s="199"/>
    </row>
    <row r="27" s="168" customFormat="1" ht="23.25" customHeight="1" spans="1:23">
      <c r="A27" s="181" t="s">
        <v>247</v>
      </c>
      <c r="B27" s="182" t="s">
        <v>267</v>
      </c>
      <c r="C27" s="181" t="s">
        <v>270</v>
      </c>
      <c r="D27" s="181" t="s">
        <v>69</v>
      </c>
      <c r="E27" s="183">
        <v>2060102</v>
      </c>
      <c r="F27" s="184" t="s">
        <v>253</v>
      </c>
      <c r="G27" s="185">
        <v>30227</v>
      </c>
      <c r="H27" s="185" t="s">
        <v>250</v>
      </c>
      <c r="I27" s="199">
        <f t="shared" si="2"/>
        <v>980000</v>
      </c>
      <c r="J27" s="199">
        <f t="shared" si="3"/>
        <v>980000</v>
      </c>
      <c r="K27" s="199">
        <v>980000</v>
      </c>
      <c r="L27" s="199"/>
      <c r="M27" s="199"/>
      <c r="N27" s="199"/>
      <c r="O27" s="199"/>
      <c r="P27" s="199"/>
      <c r="Q27" s="199"/>
      <c r="R27" s="199"/>
      <c r="S27" s="199"/>
      <c r="T27" s="199"/>
      <c r="U27" s="199"/>
      <c r="V27" s="199"/>
      <c r="W27" s="199"/>
    </row>
    <row r="28" s="168" customFormat="1" ht="23.25" customHeight="1" spans="1:23">
      <c r="A28" s="181" t="s">
        <v>247</v>
      </c>
      <c r="B28" s="182" t="s">
        <v>267</v>
      </c>
      <c r="C28" s="181" t="s">
        <v>271</v>
      </c>
      <c r="D28" s="181" t="s">
        <v>69</v>
      </c>
      <c r="E28" s="183">
        <v>2060102</v>
      </c>
      <c r="F28" s="184" t="s">
        <v>253</v>
      </c>
      <c r="G28" s="185">
        <v>30227</v>
      </c>
      <c r="H28" s="185" t="s">
        <v>250</v>
      </c>
      <c r="I28" s="199">
        <f t="shared" si="2"/>
        <v>144700</v>
      </c>
      <c r="J28" s="199">
        <f t="shared" si="3"/>
        <v>144700</v>
      </c>
      <c r="K28" s="199">
        <v>144700</v>
      </c>
      <c r="L28" s="199"/>
      <c r="M28" s="199"/>
      <c r="N28" s="199"/>
      <c r="O28" s="199"/>
      <c r="P28" s="199"/>
      <c r="Q28" s="199"/>
      <c r="R28" s="199"/>
      <c r="S28" s="199"/>
      <c r="T28" s="199"/>
      <c r="U28" s="199"/>
      <c r="V28" s="199"/>
      <c r="W28" s="199"/>
    </row>
    <row r="29" s="168" customFormat="1" ht="23.25" customHeight="1" spans="1:23">
      <c r="A29" s="181" t="s">
        <v>247</v>
      </c>
      <c r="B29" s="182" t="s">
        <v>267</v>
      </c>
      <c r="C29" s="181" t="s">
        <v>272</v>
      </c>
      <c r="D29" s="181" t="s">
        <v>69</v>
      </c>
      <c r="E29" s="183">
        <v>2060102</v>
      </c>
      <c r="F29" s="184" t="s">
        <v>253</v>
      </c>
      <c r="G29" s="185">
        <v>30227</v>
      </c>
      <c r="H29" s="185" t="s">
        <v>250</v>
      </c>
      <c r="I29" s="199">
        <f t="shared" si="2"/>
        <v>8000</v>
      </c>
      <c r="J29" s="199">
        <f t="shared" si="3"/>
        <v>8000</v>
      </c>
      <c r="K29" s="199">
        <v>8000</v>
      </c>
      <c r="L29" s="199"/>
      <c r="M29" s="199"/>
      <c r="N29" s="199"/>
      <c r="O29" s="199"/>
      <c r="P29" s="199"/>
      <c r="Q29" s="199"/>
      <c r="R29" s="199"/>
      <c r="S29" s="199"/>
      <c r="T29" s="199"/>
      <c r="U29" s="199"/>
      <c r="V29" s="199"/>
      <c r="W29" s="199"/>
    </row>
    <row r="30" s="168" customFormat="1" ht="23.25" customHeight="1" spans="1:23">
      <c r="A30" s="181" t="s">
        <v>247</v>
      </c>
      <c r="B30" s="182" t="s">
        <v>267</v>
      </c>
      <c r="C30" s="181" t="s">
        <v>273</v>
      </c>
      <c r="D30" s="181" t="s">
        <v>69</v>
      </c>
      <c r="E30" s="183">
        <v>2060102</v>
      </c>
      <c r="F30" s="184" t="s">
        <v>253</v>
      </c>
      <c r="G30" s="185">
        <v>30227</v>
      </c>
      <c r="H30" s="185" t="s">
        <v>250</v>
      </c>
      <c r="I30" s="199">
        <f t="shared" si="2"/>
        <v>24000</v>
      </c>
      <c r="J30" s="199">
        <f t="shared" si="3"/>
        <v>24000</v>
      </c>
      <c r="K30" s="199">
        <v>24000</v>
      </c>
      <c r="L30" s="199"/>
      <c r="M30" s="199"/>
      <c r="N30" s="199"/>
      <c r="O30" s="199"/>
      <c r="P30" s="199"/>
      <c r="Q30" s="199"/>
      <c r="R30" s="199"/>
      <c r="S30" s="199"/>
      <c r="T30" s="199"/>
      <c r="U30" s="199"/>
      <c r="V30" s="199"/>
      <c r="W30" s="199"/>
    </row>
    <row r="31" s="168" customFormat="1" ht="23.25" customHeight="1" spans="1:23">
      <c r="A31" s="181" t="s">
        <v>247</v>
      </c>
      <c r="B31" s="182" t="s">
        <v>267</v>
      </c>
      <c r="C31" s="181" t="s">
        <v>274</v>
      </c>
      <c r="D31" s="181" t="s">
        <v>69</v>
      </c>
      <c r="E31" s="183">
        <v>2060102</v>
      </c>
      <c r="F31" s="184" t="s">
        <v>253</v>
      </c>
      <c r="G31" s="185">
        <v>30227</v>
      </c>
      <c r="H31" s="185" t="s">
        <v>250</v>
      </c>
      <c r="I31" s="199">
        <f t="shared" si="2"/>
        <v>200000</v>
      </c>
      <c r="J31" s="199">
        <f t="shared" si="3"/>
        <v>200000</v>
      </c>
      <c r="K31" s="199">
        <v>200000</v>
      </c>
      <c r="L31" s="199"/>
      <c r="M31" s="199"/>
      <c r="N31" s="199"/>
      <c r="O31" s="199"/>
      <c r="P31" s="199"/>
      <c r="Q31" s="199"/>
      <c r="R31" s="199"/>
      <c r="S31" s="199"/>
      <c r="T31" s="199"/>
      <c r="U31" s="199"/>
      <c r="V31" s="199"/>
      <c r="W31" s="199"/>
    </row>
    <row r="32" s="168" customFormat="1" ht="23.25" customHeight="1" spans="1:23">
      <c r="A32" s="181" t="s">
        <v>247</v>
      </c>
      <c r="B32" s="182" t="s">
        <v>267</v>
      </c>
      <c r="C32" s="181" t="s">
        <v>275</v>
      </c>
      <c r="D32" s="181" t="s">
        <v>69</v>
      </c>
      <c r="E32" s="183">
        <v>2060102</v>
      </c>
      <c r="F32" s="184" t="s">
        <v>253</v>
      </c>
      <c r="G32" s="185">
        <v>30227</v>
      </c>
      <c r="H32" s="185" t="s">
        <v>250</v>
      </c>
      <c r="I32" s="199">
        <f t="shared" si="2"/>
        <v>500000</v>
      </c>
      <c r="J32" s="199">
        <f t="shared" si="3"/>
        <v>500000</v>
      </c>
      <c r="K32" s="199">
        <v>500000</v>
      </c>
      <c r="L32" s="199"/>
      <c r="M32" s="199"/>
      <c r="N32" s="199"/>
      <c r="O32" s="199"/>
      <c r="P32" s="199"/>
      <c r="Q32" s="199"/>
      <c r="R32" s="199"/>
      <c r="S32" s="199"/>
      <c r="T32" s="199"/>
      <c r="U32" s="199"/>
      <c r="V32" s="199"/>
      <c r="W32" s="199"/>
    </row>
    <row r="33" s="168" customFormat="1" ht="23.25" customHeight="1" spans="1:23">
      <c r="A33" s="181" t="s">
        <v>247</v>
      </c>
      <c r="B33" s="182" t="s">
        <v>267</v>
      </c>
      <c r="C33" s="181" t="s">
        <v>276</v>
      </c>
      <c r="D33" s="181" t="s">
        <v>69</v>
      </c>
      <c r="E33" s="183">
        <v>2060102</v>
      </c>
      <c r="F33" s="184" t="s">
        <v>253</v>
      </c>
      <c r="G33" s="185">
        <v>30227</v>
      </c>
      <c r="H33" s="185" t="s">
        <v>250</v>
      </c>
      <c r="I33" s="199">
        <f t="shared" si="2"/>
        <v>80000</v>
      </c>
      <c r="J33" s="199">
        <f t="shared" si="3"/>
        <v>80000</v>
      </c>
      <c r="K33" s="199">
        <f>50000+10000+20000</f>
        <v>80000</v>
      </c>
      <c r="L33" s="199"/>
      <c r="M33" s="199"/>
      <c r="N33" s="199"/>
      <c r="O33" s="199"/>
      <c r="P33" s="199"/>
      <c r="Q33" s="199"/>
      <c r="R33" s="199"/>
      <c r="S33" s="199"/>
      <c r="T33" s="199"/>
      <c r="U33" s="199"/>
      <c r="V33" s="199"/>
      <c r="W33" s="199"/>
    </row>
    <row r="34" s="168" customFormat="1" ht="27" customHeight="1" spans="1:23">
      <c r="A34" s="181" t="s">
        <v>247</v>
      </c>
      <c r="B34" s="182" t="s">
        <v>267</v>
      </c>
      <c r="C34" s="181" t="s">
        <v>277</v>
      </c>
      <c r="D34" s="181" t="s">
        <v>69</v>
      </c>
      <c r="E34" s="186">
        <v>2150805</v>
      </c>
      <c r="F34" s="184" t="s">
        <v>278</v>
      </c>
      <c r="G34" s="185">
        <v>31204</v>
      </c>
      <c r="H34" s="185" t="s">
        <v>279</v>
      </c>
      <c r="I34" s="199">
        <f t="shared" si="2"/>
        <v>1373300</v>
      </c>
      <c r="J34" s="199">
        <f t="shared" si="3"/>
        <v>1373300</v>
      </c>
      <c r="K34" s="200">
        <v>1373300</v>
      </c>
      <c r="L34" s="201" t="s">
        <v>98</v>
      </c>
      <c r="M34" s="201" t="s">
        <v>98</v>
      </c>
      <c r="N34" s="201" t="s">
        <v>98</v>
      </c>
      <c r="O34" s="201"/>
      <c r="P34" s="201"/>
      <c r="Q34" s="201" t="s">
        <v>98</v>
      </c>
      <c r="R34" s="201" t="s">
        <v>98</v>
      </c>
      <c r="S34" s="201" t="s">
        <v>98</v>
      </c>
      <c r="T34" s="201" t="s">
        <v>98</v>
      </c>
      <c r="U34" s="201"/>
      <c r="V34" s="201" t="s">
        <v>98</v>
      </c>
      <c r="W34" s="201" t="s">
        <v>98</v>
      </c>
    </row>
    <row r="35" s="168" customFormat="1" ht="27" customHeight="1" spans="1:23">
      <c r="A35" s="181" t="s">
        <v>247</v>
      </c>
      <c r="B35" s="182" t="s">
        <v>280</v>
      </c>
      <c r="C35" s="181" t="s">
        <v>281</v>
      </c>
      <c r="D35" s="181" t="s">
        <v>69</v>
      </c>
      <c r="E35" s="186">
        <v>2060102</v>
      </c>
      <c r="F35" s="184" t="s">
        <v>253</v>
      </c>
      <c r="G35" s="185">
        <v>30227</v>
      </c>
      <c r="H35" s="185" t="s">
        <v>250</v>
      </c>
      <c r="I35" s="199">
        <f t="shared" si="2"/>
        <v>200000</v>
      </c>
      <c r="J35" s="199">
        <f t="shared" si="3"/>
        <v>200000</v>
      </c>
      <c r="K35" s="200">
        <v>200000</v>
      </c>
      <c r="L35" s="201"/>
      <c r="M35" s="201"/>
      <c r="N35" s="201"/>
      <c r="O35" s="201"/>
      <c r="P35" s="201"/>
      <c r="Q35" s="201"/>
      <c r="R35" s="201"/>
      <c r="S35" s="201"/>
      <c r="T35" s="201"/>
      <c r="U35" s="201"/>
      <c r="V35" s="201"/>
      <c r="W35" s="201"/>
    </row>
    <row r="36" s="168" customFormat="1" ht="27" customHeight="1" spans="1:23">
      <c r="A36" s="181" t="s">
        <v>282</v>
      </c>
      <c r="B36" s="182" t="s">
        <v>280</v>
      </c>
      <c r="C36" s="181" t="s">
        <v>283</v>
      </c>
      <c r="D36" s="181" t="s">
        <v>69</v>
      </c>
      <c r="E36" s="186">
        <v>2060102</v>
      </c>
      <c r="F36" s="184" t="s">
        <v>253</v>
      </c>
      <c r="G36" s="185">
        <v>30227</v>
      </c>
      <c r="H36" s="185" t="s">
        <v>250</v>
      </c>
      <c r="I36" s="199">
        <f t="shared" si="2"/>
        <v>450000</v>
      </c>
      <c r="J36" s="199">
        <f t="shared" si="3"/>
        <v>450000</v>
      </c>
      <c r="K36" s="200">
        <v>450000</v>
      </c>
      <c r="L36" s="201"/>
      <c r="M36" s="201"/>
      <c r="N36" s="201"/>
      <c r="O36" s="201"/>
      <c r="P36" s="201"/>
      <c r="Q36" s="201"/>
      <c r="R36" s="201"/>
      <c r="S36" s="201"/>
      <c r="T36" s="201"/>
      <c r="U36" s="201"/>
      <c r="V36" s="201"/>
      <c r="W36" s="201"/>
    </row>
    <row r="37" s="168" customFormat="1" ht="27" customHeight="1" spans="1:23">
      <c r="A37" s="181" t="s">
        <v>284</v>
      </c>
      <c r="B37" s="182" t="s">
        <v>280</v>
      </c>
      <c r="C37" s="181" t="s">
        <v>285</v>
      </c>
      <c r="D37" s="181" t="s">
        <v>69</v>
      </c>
      <c r="E37" s="186">
        <v>2060102</v>
      </c>
      <c r="F37" s="184" t="s">
        <v>253</v>
      </c>
      <c r="G37" s="185">
        <v>30227</v>
      </c>
      <c r="H37" s="185" t="s">
        <v>250</v>
      </c>
      <c r="I37" s="199">
        <f t="shared" si="2"/>
        <v>150000</v>
      </c>
      <c r="J37" s="199">
        <f t="shared" si="3"/>
        <v>150000</v>
      </c>
      <c r="K37" s="200">
        <v>150000</v>
      </c>
      <c r="L37" s="201"/>
      <c r="M37" s="201"/>
      <c r="N37" s="201"/>
      <c r="O37" s="201"/>
      <c r="P37" s="201"/>
      <c r="Q37" s="201"/>
      <c r="R37" s="201"/>
      <c r="S37" s="201"/>
      <c r="T37" s="201"/>
      <c r="U37" s="201"/>
      <c r="V37" s="201"/>
      <c r="W37" s="201"/>
    </row>
    <row r="38" s="168" customFormat="1" ht="27" customHeight="1" spans="1:23">
      <c r="A38" s="181" t="s">
        <v>251</v>
      </c>
      <c r="B38" s="182" t="s">
        <v>280</v>
      </c>
      <c r="C38" s="181" t="s">
        <v>286</v>
      </c>
      <c r="D38" s="181" t="s">
        <v>69</v>
      </c>
      <c r="E38" s="186">
        <v>2060102</v>
      </c>
      <c r="F38" s="184" t="s">
        <v>253</v>
      </c>
      <c r="G38" s="185">
        <v>30227</v>
      </c>
      <c r="H38" s="185" t="s">
        <v>250</v>
      </c>
      <c r="I38" s="199">
        <f t="shared" si="2"/>
        <v>100000</v>
      </c>
      <c r="J38" s="199">
        <f t="shared" si="3"/>
        <v>100000</v>
      </c>
      <c r="K38" s="200">
        <v>100000</v>
      </c>
      <c r="L38" s="201"/>
      <c r="M38" s="201"/>
      <c r="N38" s="201"/>
      <c r="O38" s="201"/>
      <c r="P38" s="201"/>
      <c r="Q38" s="201"/>
      <c r="R38" s="201"/>
      <c r="S38" s="201"/>
      <c r="T38" s="201"/>
      <c r="U38" s="201"/>
      <c r="V38" s="201"/>
      <c r="W38" s="201"/>
    </row>
    <row r="39" s="168" customFormat="1" ht="27" customHeight="1" spans="1:23">
      <c r="A39" s="181" t="s">
        <v>251</v>
      </c>
      <c r="B39" s="182" t="s">
        <v>287</v>
      </c>
      <c r="C39" s="181" t="s">
        <v>288</v>
      </c>
      <c r="D39" s="181" t="s">
        <v>69</v>
      </c>
      <c r="E39" s="186">
        <v>2060102</v>
      </c>
      <c r="F39" s="184" t="s">
        <v>253</v>
      </c>
      <c r="G39" s="185">
        <v>30227</v>
      </c>
      <c r="H39" s="185" t="s">
        <v>250</v>
      </c>
      <c r="I39" s="199">
        <f t="shared" si="2"/>
        <v>100000</v>
      </c>
      <c r="J39" s="199">
        <f t="shared" si="3"/>
        <v>100000</v>
      </c>
      <c r="K39" s="200">
        <v>100000</v>
      </c>
      <c r="L39" s="201"/>
      <c r="M39" s="201"/>
      <c r="N39" s="201"/>
      <c r="O39" s="201"/>
      <c r="P39" s="201"/>
      <c r="Q39" s="201"/>
      <c r="R39" s="201"/>
      <c r="S39" s="201"/>
      <c r="T39" s="201"/>
      <c r="U39" s="201"/>
      <c r="V39" s="201"/>
      <c r="W39" s="201"/>
    </row>
    <row r="40" s="168" customFormat="1" ht="27" customHeight="1" spans="1:23">
      <c r="A40" s="181" t="s">
        <v>251</v>
      </c>
      <c r="B40" s="182" t="s">
        <v>287</v>
      </c>
      <c r="C40" s="181" t="s">
        <v>289</v>
      </c>
      <c r="D40" s="181" t="s">
        <v>69</v>
      </c>
      <c r="E40" s="186">
        <v>2060102</v>
      </c>
      <c r="F40" s="184" t="s">
        <v>253</v>
      </c>
      <c r="G40" s="185">
        <v>30227</v>
      </c>
      <c r="H40" s="185" t="s">
        <v>250</v>
      </c>
      <c r="I40" s="199">
        <f t="shared" si="2"/>
        <v>563400</v>
      </c>
      <c r="J40" s="199">
        <f t="shared" si="3"/>
        <v>563400</v>
      </c>
      <c r="K40" s="200">
        <v>563400</v>
      </c>
      <c r="L40" s="201"/>
      <c r="M40" s="201"/>
      <c r="N40" s="201"/>
      <c r="O40" s="201"/>
      <c r="P40" s="201"/>
      <c r="Q40" s="201"/>
      <c r="R40" s="201"/>
      <c r="S40" s="201"/>
      <c r="T40" s="201"/>
      <c r="U40" s="201"/>
      <c r="V40" s="201"/>
      <c r="W40" s="201"/>
    </row>
    <row r="41" s="168" customFormat="1" ht="27" customHeight="1" spans="1:23">
      <c r="A41" s="181" t="s">
        <v>251</v>
      </c>
      <c r="B41" s="182" t="s">
        <v>287</v>
      </c>
      <c r="C41" s="181" t="s">
        <v>290</v>
      </c>
      <c r="D41" s="181" t="s">
        <v>69</v>
      </c>
      <c r="E41" s="186">
        <v>2069999</v>
      </c>
      <c r="F41" s="184" t="s">
        <v>291</v>
      </c>
      <c r="G41" s="185">
        <v>30227</v>
      </c>
      <c r="H41" s="185" t="s">
        <v>250</v>
      </c>
      <c r="I41" s="199">
        <f t="shared" si="2"/>
        <v>1803940</v>
      </c>
      <c r="J41" s="199">
        <f t="shared" si="3"/>
        <v>1803940</v>
      </c>
      <c r="K41" s="200">
        <f>803940+1000000</f>
        <v>1803940</v>
      </c>
      <c r="L41" s="201"/>
      <c r="M41" s="201"/>
      <c r="N41" s="201"/>
      <c r="O41" s="201"/>
      <c r="P41" s="201"/>
      <c r="Q41" s="201"/>
      <c r="R41" s="201"/>
      <c r="S41" s="201"/>
      <c r="T41" s="201"/>
      <c r="U41" s="201"/>
      <c r="V41" s="201"/>
      <c r="W41" s="201"/>
    </row>
    <row r="42" s="168" customFormat="1" ht="31" customHeight="1" spans="1:23">
      <c r="A42" s="181" t="s">
        <v>247</v>
      </c>
      <c r="B42" s="182" t="s">
        <v>292</v>
      </c>
      <c r="C42" s="181" t="s">
        <v>293</v>
      </c>
      <c r="D42" s="181" t="s">
        <v>69</v>
      </c>
      <c r="E42" s="183">
        <v>2060101</v>
      </c>
      <c r="F42" s="184" t="s">
        <v>184</v>
      </c>
      <c r="G42" s="185">
        <v>30227</v>
      </c>
      <c r="H42" s="185" t="s">
        <v>250</v>
      </c>
      <c r="I42" s="199">
        <f t="shared" si="2"/>
        <v>470000</v>
      </c>
      <c r="J42" s="199">
        <f t="shared" si="3"/>
        <v>470000</v>
      </c>
      <c r="K42" s="199">
        <v>470000</v>
      </c>
      <c r="L42" s="199"/>
      <c r="M42" s="199"/>
      <c r="N42" s="199"/>
      <c r="O42" s="199"/>
      <c r="P42" s="199"/>
      <c r="Q42" s="199"/>
      <c r="R42" s="199"/>
      <c r="S42" s="199"/>
      <c r="T42" s="199"/>
      <c r="U42" s="199"/>
      <c r="V42" s="199"/>
      <c r="W42" s="199"/>
    </row>
    <row r="43" s="168" customFormat="1" ht="31" customHeight="1" spans="1:23">
      <c r="A43" s="181" t="s">
        <v>247</v>
      </c>
      <c r="B43" s="182" t="s">
        <v>292</v>
      </c>
      <c r="C43" s="181" t="s">
        <v>294</v>
      </c>
      <c r="D43" s="181" t="s">
        <v>69</v>
      </c>
      <c r="E43" s="183">
        <v>2060101</v>
      </c>
      <c r="F43" s="184" t="s">
        <v>184</v>
      </c>
      <c r="G43" s="185">
        <v>30227</v>
      </c>
      <c r="H43" s="185" t="s">
        <v>250</v>
      </c>
      <c r="I43" s="199">
        <f t="shared" si="2"/>
        <v>395000</v>
      </c>
      <c r="J43" s="199">
        <f t="shared" si="3"/>
        <v>395000</v>
      </c>
      <c r="K43" s="199">
        <v>395000</v>
      </c>
      <c r="L43" s="199"/>
      <c r="M43" s="199"/>
      <c r="N43" s="199"/>
      <c r="O43" s="199"/>
      <c r="P43" s="199"/>
      <c r="Q43" s="199"/>
      <c r="R43" s="199"/>
      <c r="S43" s="199"/>
      <c r="T43" s="199"/>
      <c r="U43" s="199"/>
      <c r="V43" s="199"/>
      <c r="W43" s="199"/>
    </row>
    <row r="44" s="168" customFormat="1" ht="31" customHeight="1" spans="1:23">
      <c r="A44" s="181" t="s">
        <v>247</v>
      </c>
      <c r="B44" s="182" t="s">
        <v>292</v>
      </c>
      <c r="C44" s="181" t="s">
        <v>295</v>
      </c>
      <c r="D44" s="181" t="s">
        <v>69</v>
      </c>
      <c r="E44" s="183">
        <v>2060101</v>
      </c>
      <c r="F44" s="184" t="s">
        <v>184</v>
      </c>
      <c r="G44" s="185">
        <v>30227</v>
      </c>
      <c r="H44" s="185" t="s">
        <v>250</v>
      </c>
      <c r="I44" s="199">
        <f t="shared" si="2"/>
        <v>212000</v>
      </c>
      <c r="J44" s="199">
        <f t="shared" si="3"/>
        <v>212000</v>
      </c>
      <c r="K44" s="199">
        <v>212000</v>
      </c>
      <c r="L44" s="200"/>
      <c r="M44" s="199"/>
      <c r="N44" s="199"/>
      <c r="O44" s="199"/>
      <c r="P44" s="199"/>
      <c r="Q44" s="199"/>
      <c r="R44" s="199"/>
      <c r="S44" s="199"/>
      <c r="T44" s="199"/>
      <c r="U44" s="199"/>
      <c r="V44" s="199"/>
      <c r="W44" s="199"/>
    </row>
    <row r="45" s="168" customFormat="1" ht="30" customHeight="1" spans="1:23">
      <c r="A45" s="181" t="s">
        <v>247</v>
      </c>
      <c r="B45" s="182" t="s">
        <v>203</v>
      </c>
      <c r="C45" s="181" t="s">
        <v>296</v>
      </c>
      <c r="D45" s="181" t="s">
        <v>69</v>
      </c>
      <c r="E45" s="186">
        <v>2060102</v>
      </c>
      <c r="F45" s="184" t="s">
        <v>253</v>
      </c>
      <c r="G45" s="185">
        <v>30227</v>
      </c>
      <c r="H45" s="185" t="s">
        <v>250</v>
      </c>
      <c r="I45" s="199">
        <f t="shared" si="2"/>
        <v>300000</v>
      </c>
      <c r="J45" s="199">
        <f t="shared" si="3"/>
        <v>300000</v>
      </c>
      <c r="K45" s="199">
        <v>300000</v>
      </c>
      <c r="L45" s="199"/>
      <c r="M45" s="199"/>
      <c r="N45" s="199"/>
      <c r="O45" s="199"/>
      <c r="P45" s="199"/>
      <c r="Q45" s="199"/>
      <c r="R45" s="199"/>
      <c r="S45" s="199"/>
      <c r="T45" s="199"/>
      <c r="U45" s="199"/>
      <c r="V45" s="199"/>
      <c r="W45" s="199"/>
    </row>
    <row r="46" s="168" customFormat="1" ht="30" customHeight="1" spans="1:23">
      <c r="A46" s="181" t="s">
        <v>247</v>
      </c>
      <c r="B46" s="182" t="s">
        <v>203</v>
      </c>
      <c r="C46" s="181" t="s">
        <v>297</v>
      </c>
      <c r="D46" s="181" t="s">
        <v>69</v>
      </c>
      <c r="E46" s="186">
        <v>2060102</v>
      </c>
      <c r="F46" s="184" t="s">
        <v>253</v>
      </c>
      <c r="G46" s="185">
        <v>30227</v>
      </c>
      <c r="H46" s="185" t="s">
        <v>250</v>
      </c>
      <c r="I46" s="199">
        <f t="shared" si="2"/>
        <v>1320000</v>
      </c>
      <c r="J46" s="199">
        <f t="shared" si="3"/>
        <v>1320000</v>
      </c>
      <c r="K46" s="199">
        <v>1320000</v>
      </c>
      <c r="L46" s="199"/>
      <c r="M46" s="199"/>
      <c r="N46" s="199"/>
      <c r="O46" s="199"/>
      <c r="P46" s="199"/>
      <c r="Q46" s="199"/>
      <c r="R46" s="199"/>
      <c r="S46" s="199"/>
      <c r="T46" s="199"/>
      <c r="U46" s="199"/>
      <c r="V46" s="199"/>
      <c r="W46" s="199"/>
    </row>
    <row r="47" s="152" customFormat="1" ht="18.75" customHeight="1" spans="1:23">
      <c r="A47" s="187" t="s">
        <v>153</v>
      </c>
      <c r="B47" s="188"/>
      <c r="C47" s="188"/>
      <c r="D47" s="188"/>
      <c r="E47" s="188"/>
      <c r="F47" s="188"/>
      <c r="G47" s="188"/>
      <c r="H47" s="189"/>
      <c r="I47" s="199">
        <f>SUM(I10:I46)</f>
        <v>16652340</v>
      </c>
      <c r="J47" s="199">
        <f>SUM(J10:J46)</f>
        <v>16652340</v>
      </c>
      <c r="K47" s="199">
        <f>SUM(K10:K46)</f>
        <v>16652340</v>
      </c>
      <c r="L47" s="202"/>
      <c r="M47" s="202"/>
      <c r="N47" s="202"/>
      <c r="O47" s="202"/>
      <c r="P47" s="202"/>
      <c r="Q47" s="202"/>
      <c r="R47" s="202"/>
      <c r="S47" s="202"/>
      <c r="T47" s="202"/>
      <c r="U47" s="202"/>
      <c r="V47" s="202"/>
      <c r="W47" s="202"/>
    </row>
  </sheetData>
  <mergeCells count="28">
    <mergeCell ref="A3:W3"/>
    <mergeCell ref="A4:H4"/>
    <mergeCell ref="J5:M5"/>
    <mergeCell ref="N5:P5"/>
    <mergeCell ref="R5:W5"/>
    <mergeCell ref="A47:H47"/>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32"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32"/>
  <sheetViews>
    <sheetView showZeros="0" zoomScale="85" zoomScaleNormal="85" zoomScaleSheetLayoutView="70" workbookViewId="0">
      <pane ySplit="1" topLeftCell="A14" activePane="bottomLeft" state="frozen"/>
      <selection/>
      <selection pane="bottomLeft" activeCell="D23" sqref="D23"/>
    </sheetView>
  </sheetViews>
  <sheetFormatPr defaultColWidth="9.13636363636364" defaultRowHeight="12" customHeight="1"/>
  <cols>
    <col min="1" max="1" width="34.2818181818182" style="153" customWidth="1"/>
    <col min="2" max="2" width="29" style="152" customWidth="1"/>
    <col min="3" max="4" width="23.5727272727273" style="152" customWidth="1"/>
    <col min="5" max="5" width="30.0909090909091" style="152" customWidth="1"/>
    <col min="6" max="6" width="11.2818181818182" style="152" customWidth="1"/>
    <col min="7" max="7" width="25.1363636363636" style="152" customWidth="1"/>
    <col min="8" max="8" width="15.5727272727273" style="152" customWidth="1"/>
    <col min="9" max="9" width="13.4181818181818" style="152" customWidth="1"/>
    <col min="10" max="10" width="33.3636363636364" style="152" customWidth="1"/>
    <col min="11" max="16384" width="9.13636363636364" style="152"/>
  </cols>
  <sheetData>
    <row r="1" customHeight="1" spans="1:10">
      <c r="A1" s="154"/>
      <c r="B1" s="154"/>
      <c r="C1" s="154"/>
      <c r="D1" s="154"/>
      <c r="E1" s="154"/>
      <c r="F1" s="154"/>
      <c r="G1" s="154"/>
      <c r="H1" s="154"/>
      <c r="I1" s="154"/>
      <c r="J1" s="154"/>
    </row>
    <row r="2" ht="18" customHeight="1" spans="10:10">
      <c r="J2" s="166" t="s">
        <v>298</v>
      </c>
    </row>
    <row r="3" ht="39.75" customHeight="1" spans="1:10">
      <c r="A3" s="155" t="str">
        <f>"2025"&amp;"年部门项目支出绩效目标表"</f>
        <v>2025年部门项目支出绩效目标表</v>
      </c>
      <c r="B3" s="156"/>
      <c r="C3" s="156"/>
      <c r="D3" s="156"/>
      <c r="E3" s="156"/>
      <c r="F3" s="157"/>
      <c r="G3" s="156"/>
      <c r="H3" s="157"/>
      <c r="I3" s="157"/>
      <c r="J3" s="156"/>
    </row>
    <row r="4" s="150" customFormat="1" ht="17.25" customHeight="1" spans="1:1">
      <c r="A4" s="158" t="str">
        <f>"单位名称："&amp;"云南五华产业园区管理委员会"</f>
        <v>单位名称：云南五华产业园区管理委员会</v>
      </c>
    </row>
    <row r="5" ht="44.25" customHeight="1" spans="1:10">
      <c r="A5" s="159" t="s">
        <v>166</v>
      </c>
      <c r="B5" s="159" t="s">
        <v>299</v>
      </c>
      <c r="C5" s="159" t="s">
        <v>300</v>
      </c>
      <c r="D5" s="159" t="s">
        <v>301</v>
      </c>
      <c r="E5" s="159" t="s">
        <v>302</v>
      </c>
      <c r="F5" s="160" t="s">
        <v>303</v>
      </c>
      <c r="G5" s="159" t="s">
        <v>304</v>
      </c>
      <c r="H5" s="160" t="s">
        <v>305</v>
      </c>
      <c r="I5" s="160" t="s">
        <v>306</v>
      </c>
      <c r="J5" s="159" t="s">
        <v>307</v>
      </c>
    </row>
    <row r="6" ht="18.75" customHeight="1" spans="1:10">
      <c r="A6" s="161">
        <v>1</v>
      </c>
      <c r="B6" s="161">
        <v>2</v>
      </c>
      <c r="C6" s="161">
        <v>3</v>
      </c>
      <c r="D6" s="161">
        <v>4</v>
      </c>
      <c r="E6" s="161">
        <v>5</v>
      </c>
      <c r="F6" s="162">
        <v>6</v>
      </c>
      <c r="G6" s="161">
        <v>7</v>
      </c>
      <c r="H6" s="162">
        <v>8</v>
      </c>
      <c r="I6" s="162">
        <v>9</v>
      </c>
      <c r="J6" s="161">
        <v>10</v>
      </c>
    </row>
    <row r="7" s="151" customFormat="1" ht="42" customHeight="1" spans="1:10">
      <c r="A7" s="163" t="s">
        <v>268</v>
      </c>
      <c r="B7" s="164" t="s">
        <v>308</v>
      </c>
      <c r="C7" s="164" t="s">
        <v>309</v>
      </c>
      <c r="D7" s="164" t="s">
        <v>310</v>
      </c>
      <c r="E7" s="165" t="s">
        <v>311</v>
      </c>
      <c r="F7" s="164" t="s">
        <v>312</v>
      </c>
      <c r="G7" s="165" t="s">
        <v>81</v>
      </c>
      <c r="H7" s="164" t="s">
        <v>313</v>
      </c>
      <c r="I7" s="164" t="s">
        <v>314</v>
      </c>
      <c r="J7" s="165" t="s">
        <v>315</v>
      </c>
    </row>
    <row r="8" s="151" customFormat="1" ht="42" customHeight="1" spans="1:10">
      <c r="A8" s="163" t="s">
        <v>316</v>
      </c>
      <c r="B8" s="164" t="s">
        <v>317</v>
      </c>
      <c r="C8" s="164" t="s">
        <v>309</v>
      </c>
      <c r="D8" s="164" t="s">
        <v>310</v>
      </c>
      <c r="E8" s="165" t="s">
        <v>318</v>
      </c>
      <c r="F8" s="164" t="s">
        <v>312</v>
      </c>
      <c r="G8" s="165" t="s">
        <v>81</v>
      </c>
      <c r="H8" s="164" t="s">
        <v>313</v>
      </c>
      <c r="I8" s="164" t="s">
        <v>314</v>
      </c>
      <c r="J8" s="165" t="s">
        <v>319</v>
      </c>
    </row>
    <row r="9" s="151" customFormat="1" ht="42" customHeight="1" spans="1:10">
      <c r="A9" s="163" t="s">
        <v>316</v>
      </c>
      <c r="B9" s="164" t="s">
        <v>317</v>
      </c>
      <c r="C9" s="164" t="s">
        <v>309</v>
      </c>
      <c r="D9" s="164" t="s">
        <v>320</v>
      </c>
      <c r="E9" s="165" t="s">
        <v>321</v>
      </c>
      <c r="F9" s="164" t="s">
        <v>312</v>
      </c>
      <c r="G9" s="165" t="s">
        <v>322</v>
      </c>
      <c r="H9" s="164" t="s">
        <v>323</v>
      </c>
      <c r="I9" s="164" t="s">
        <v>314</v>
      </c>
      <c r="J9" s="165" t="s">
        <v>324</v>
      </c>
    </row>
    <row r="10" s="151" customFormat="1" ht="42" customHeight="1" spans="1:10">
      <c r="A10" s="163" t="s">
        <v>316</v>
      </c>
      <c r="B10" s="164" t="s">
        <v>317</v>
      </c>
      <c r="C10" s="164" t="s">
        <v>309</v>
      </c>
      <c r="D10" s="164" t="s">
        <v>325</v>
      </c>
      <c r="E10" s="165" t="s">
        <v>326</v>
      </c>
      <c r="F10" s="164" t="s">
        <v>312</v>
      </c>
      <c r="G10" s="165" t="s">
        <v>327</v>
      </c>
      <c r="H10" s="164" t="s">
        <v>328</v>
      </c>
      <c r="I10" s="164" t="s">
        <v>329</v>
      </c>
      <c r="J10" s="165" t="s">
        <v>330</v>
      </c>
    </row>
    <row r="11" s="151" customFormat="1" ht="42" customHeight="1" spans="1:10">
      <c r="A11" s="163" t="s">
        <v>316</v>
      </c>
      <c r="B11" s="164" t="s">
        <v>317</v>
      </c>
      <c r="C11" s="164" t="s">
        <v>309</v>
      </c>
      <c r="D11" s="164" t="s">
        <v>331</v>
      </c>
      <c r="E11" s="165" t="s">
        <v>332</v>
      </c>
      <c r="F11" s="164" t="s">
        <v>333</v>
      </c>
      <c r="G11" s="165" t="s">
        <v>334</v>
      </c>
      <c r="H11" s="164" t="s">
        <v>335</v>
      </c>
      <c r="I11" s="164" t="s">
        <v>314</v>
      </c>
      <c r="J11" s="165" t="s">
        <v>336</v>
      </c>
    </row>
    <row r="12" s="151" customFormat="1" ht="42" customHeight="1" spans="1:10">
      <c r="A12" s="163" t="s">
        <v>316</v>
      </c>
      <c r="B12" s="164" t="s">
        <v>317</v>
      </c>
      <c r="C12" s="164" t="s">
        <v>337</v>
      </c>
      <c r="D12" s="164" t="s">
        <v>338</v>
      </c>
      <c r="E12" s="165" t="s">
        <v>339</v>
      </c>
      <c r="F12" s="164" t="s">
        <v>312</v>
      </c>
      <c r="G12" s="165" t="s">
        <v>340</v>
      </c>
      <c r="H12" s="164" t="s">
        <v>328</v>
      </c>
      <c r="I12" s="164" t="s">
        <v>329</v>
      </c>
      <c r="J12" s="165" t="s">
        <v>339</v>
      </c>
    </row>
    <row r="13" s="151" customFormat="1" ht="42" customHeight="1" spans="1:10">
      <c r="A13" s="163" t="s">
        <v>316</v>
      </c>
      <c r="B13" s="164" t="s">
        <v>317</v>
      </c>
      <c r="C13" s="164" t="s">
        <v>341</v>
      </c>
      <c r="D13" s="164" t="s">
        <v>342</v>
      </c>
      <c r="E13" s="165" t="s">
        <v>343</v>
      </c>
      <c r="F13" s="164" t="s">
        <v>344</v>
      </c>
      <c r="G13" s="165" t="s">
        <v>345</v>
      </c>
      <c r="H13" s="164" t="s">
        <v>323</v>
      </c>
      <c r="I13" s="164" t="s">
        <v>314</v>
      </c>
      <c r="J13" s="165" t="s">
        <v>346</v>
      </c>
    </row>
    <row r="14" s="151" customFormat="1" ht="42" customHeight="1" spans="1:10">
      <c r="A14" s="163" t="s">
        <v>269</v>
      </c>
      <c r="B14" s="164" t="s">
        <v>347</v>
      </c>
      <c r="C14" s="164" t="s">
        <v>309</v>
      </c>
      <c r="D14" s="164" t="s">
        <v>310</v>
      </c>
      <c r="E14" s="165" t="s">
        <v>348</v>
      </c>
      <c r="F14" s="164" t="s">
        <v>312</v>
      </c>
      <c r="G14" s="165" t="s">
        <v>81</v>
      </c>
      <c r="H14" s="164" t="s">
        <v>349</v>
      </c>
      <c r="I14" s="164" t="s">
        <v>314</v>
      </c>
      <c r="J14" s="165" t="s">
        <v>350</v>
      </c>
    </row>
    <row r="15" s="151" customFormat="1" ht="42" customHeight="1" spans="1:10">
      <c r="A15" s="163" t="s">
        <v>316</v>
      </c>
      <c r="B15" s="164" t="s">
        <v>317</v>
      </c>
      <c r="C15" s="164" t="s">
        <v>309</v>
      </c>
      <c r="D15" s="164" t="s">
        <v>310</v>
      </c>
      <c r="E15" s="165" t="s">
        <v>351</v>
      </c>
      <c r="F15" s="164" t="s">
        <v>312</v>
      </c>
      <c r="G15" s="165" t="s">
        <v>81</v>
      </c>
      <c r="H15" s="164" t="s">
        <v>349</v>
      </c>
      <c r="I15" s="164" t="s">
        <v>314</v>
      </c>
      <c r="J15" s="165" t="s">
        <v>352</v>
      </c>
    </row>
    <row r="16" s="151" customFormat="1" ht="42" customHeight="1" spans="1:10">
      <c r="A16" s="163" t="s">
        <v>316</v>
      </c>
      <c r="B16" s="164" t="s">
        <v>317</v>
      </c>
      <c r="C16" s="164" t="s">
        <v>309</v>
      </c>
      <c r="D16" s="164" t="s">
        <v>320</v>
      </c>
      <c r="E16" s="165" t="s">
        <v>353</v>
      </c>
      <c r="F16" s="164" t="s">
        <v>312</v>
      </c>
      <c r="G16" s="165" t="s">
        <v>322</v>
      </c>
      <c r="H16" s="164" t="s">
        <v>323</v>
      </c>
      <c r="I16" s="164" t="s">
        <v>314</v>
      </c>
      <c r="J16" s="165" t="s">
        <v>354</v>
      </c>
    </row>
    <row r="17" s="151" customFormat="1" ht="42" customHeight="1" spans="1:10">
      <c r="A17" s="163" t="s">
        <v>316</v>
      </c>
      <c r="B17" s="164" t="s">
        <v>317</v>
      </c>
      <c r="C17" s="164" t="s">
        <v>309</v>
      </c>
      <c r="D17" s="164" t="s">
        <v>320</v>
      </c>
      <c r="E17" s="165" t="s">
        <v>355</v>
      </c>
      <c r="F17" s="164" t="s">
        <v>312</v>
      </c>
      <c r="G17" s="165" t="s">
        <v>322</v>
      </c>
      <c r="H17" s="164" t="s">
        <v>323</v>
      </c>
      <c r="I17" s="164" t="s">
        <v>314</v>
      </c>
      <c r="J17" s="165" t="s">
        <v>356</v>
      </c>
    </row>
    <row r="18" s="151" customFormat="1" ht="42" customHeight="1" spans="1:10">
      <c r="A18" s="163" t="s">
        <v>316</v>
      </c>
      <c r="B18" s="164" t="s">
        <v>317</v>
      </c>
      <c r="C18" s="164" t="s">
        <v>309</v>
      </c>
      <c r="D18" s="164" t="s">
        <v>325</v>
      </c>
      <c r="E18" s="165" t="s">
        <v>357</v>
      </c>
      <c r="F18" s="164" t="s">
        <v>312</v>
      </c>
      <c r="G18" s="165" t="s">
        <v>358</v>
      </c>
      <c r="H18" s="164" t="s">
        <v>328</v>
      </c>
      <c r="I18" s="164" t="s">
        <v>329</v>
      </c>
      <c r="J18" s="165" t="s">
        <v>330</v>
      </c>
    </row>
    <row r="19" s="151" customFormat="1" ht="42" customHeight="1" spans="1:10">
      <c r="A19" s="163" t="s">
        <v>316</v>
      </c>
      <c r="B19" s="164" t="s">
        <v>317</v>
      </c>
      <c r="C19" s="164" t="s">
        <v>309</v>
      </c>
      <c r="D19" s="164" t="s">
        <v>331</v>
      </c>
      <c r="E19" s="165" t="s">
        <v>332</v>
      </c>
      <c r="F19" s="164" t="s">
        <v>333</v>
      </c>
      <c r="G19" s="165" t="s">
        <v>334</v>
      </c>
      <c r="H19" s="164" t="s">
        <v>335</v>
      </c>
      <c r="I19" s="164" t="s">
        <v>314</v>
      </c>
      <c r="J19" s="165" t="s">
        <v>336</v>
      </c>
    </row>
    <row r="20" s="151" customFormat="1" ht="42" customHeight="1" spans="1:10">
      <c r="A20" s="163" t="s">
        <v>316</v>
      </c>
      <c r="B20" s="164" t="s">
        <v>317</v>
      </c>
      <c r="C20" s="164" t="s">
        <v>337</v>
      </c>
      <c r="D20" s="164" t="s">
        <v>338</v>
      </c>
      <c r="E20" s="165" t="s">
        <v>359</v>
      </c>
      <c r="F20" s="164" t="s">
        <v>312</v>
      </c>
      <c r="G20" s="165" t="s">
        <v>360</v>
      </c>
      <c r="H20" s="164" t="s">
        <v>328</v>
      </c>
      <c r="I20" s="164" t="s">
        <v>329</v>
      </c>
      <c r="J20" s="165" t="s">
        <v>361</v>
      </c>
    </row>
    <row r="21" s="151" customFormat="1" ht="42" customHeight="1" spans="1:10">
      <c r="A21" s="163" t="s">
        <v>316</v>
      </c>
      <c r="B21" s="164" t="s">
        <v>317</v>
      </c>
      <c r="C21" s="164" t="s">
        <v>337</v>
      </c>
      <c r="D21" s="164" t="s">
        <v>362</v>
      </c>
      <c r="E21" s="165" t="s">
        <v>363</v>
      </c>
      <c r="F21" s="164" t="s">
        <v>312</v>
      </c>
      <c r="G21" s="165" t="s">
        <v>360</v>
      </c>
      <c r="H21" s="164" t="s">
        <v>328</v>
      </c>
      <c r="I21" s="164" t="s">
        <v>329</v>
      </c>
      <c r="J21" s="165" t="s">
        <v>364</v>
      </c>
    </row>
    <row r="22" s="151" customFormat="1" ht="42" customHeight="1" spans="1:10">
      <c r="A22" s="163"/>
      <c r="B22" s="164"/>
      <c r="C22" s="164" t="s">
        <v>337</v>
      </c>
      <c r="D22" s="164" t="s">
        <v>362</v>
      </c>
      <c r="E22" s="165" t="s">
        <v>365</v>
      </c>
      <c r="F22" s="164"/>
      <c r="G22" s="165" t="s">
        <v>360</v>
      </c>
      <c r="H22" s="164" t="s">
        <v>328</v>
      </c>
      <c r="I22" s="164" t="s">
        <v>329</v>
      </c>
      <c r="J22" s="165" t="s">
        <v>366</v>
      </c>
    </row>
    <row r="23" s="151" customFormat="1" ht="42" customHeight="1" spans="1:10">
      <c r="A23" s="163" t="s">
        <v>316</v>
      </c>
      <c r="B23" s="164" t="s">
        <v>317</v>
      </c>
      <c r="C23" s="164" t="s">
        <v>337</v>
      </c>
      <c r="D23" s="164" t="s">
        <v>367</v>
      </c>
      <c r="E23" s="165" t="s">
        <v>368</v>
      </c>
      <c r="F23" s="164" t="s">
        <v>312</v>
      </c>
      <c r="G23" s="165" t="s">
        <v>360</v>
      </c>
      <c r="H23" s="164" t="s">
        <v>328</v>
      </c>
      <c r="I23" s="164" t="s">
        <v>329</v>
      </c>
      <c r="J23" s="165" t="s">
        <v>369</v>
      </c>
    </row>
    <row r="24" s="151" customFormat="1" ht="42" customHeight="1" spans="1:10">
      <c r="A24" s="163" t="s">
        <v>316</v>
      </c>
      <c r="B24" s="164" t="s">
        <v>317</v>
      </c>
      <c r="C24" s="164" t="s">
        <v>341</v>
      </c>
      <c r="D24" s="164" t="s">
        <v>342</v>
      </c>
      <c r="E24" s="165" t="s">
        <v>370</v>
      </c>
      <c r="F24" s="164" t="s">
        <v>344</v>
      </c>
      <c r="G24" s="165" t="s">
        <v>371</v>
      </c>
      <c r="H24" s="164" t="s">
        <v>323</v>
      </c>
      <c r="I24" s="164" t="s">
        <v>314</v>
      </c>
      <c r="J24" s="165" t="s">
        <v>372</v>
      </c>
    </row>
    <row r="25" s="151" customFormat="1" ht="42" customHeight="1" spans="1:10">
      <c r="A25" s="163" t="s">
        <v>270</v>
      </c>
      <c r="B25" s="164" t="s">
        <v>373</v>
      </c>
      <c r="C25" s="164" t="s">
        <v>309</v>
      </c>
      <c r="D25" s="164" t="s">
        <v>310</v>
      </c>
      <c r="E25" s="165" t="s">
        <v>374</v>
      </c>
      <c r="F25" s="164" t="s">
        <v>312</v>
      </c>
      <c r="G25" s="165">
        <v>1</v>
      </c>
      <c r="H25" s="164" t="s">
        <v>375</v>
      </c>
      <c r="I25" s="164" t="s">
        <v>314</v>
      </c>
      <c r="J25" s="165" t="s">
        <v>376</v>
      </c>
    </row>
    <row r="26" s="151" customFormat="1" ht="42" customHeight="1" spans="1:10">
      <c r="A26" s="163" t="s">
        <v>316</v>
      </c>
      <c r="B26" s="164" t="s">
        <v>317</v>
      </c>
      <c r="C26" s="164" t="s">
        <v>309</v>
      </c>
      <c r="D26" s="164" t="s">
        <v>320</v>
      </c>
      <c r="E26" s="165" t="s">
        <v>377</v>
      </c>
      <c r="F26" s="164" t="s">
        <v>312</v>
      </c>
      <c r="G26" s="165" t="s">
        <v>378</v>
      </c>
      <c r="H26" s="164" t="s">
        <v>323</v>
      </c>
      <c r="I26" s="164" t="s">
        <v>314</v>
      </c>
      <c r="J26" s="165" t="s">
        <v>379</v>
      </c>
    </row>
    <row r="27" s="151" customFormat="1" ht="42" customHeight="1" spans="1:10">
      <c r="A27" s="163" t="s">
        <v>316</v>
      </c>
      <c r="B27" s="164" t="s">
        <v>317</v>
      </c>
      <c r="C27" s="164" t="s">
        <v>309</v>
      </c>
      <c r="D27" s="164" t="s">
        <v>325</v>
      </c>
      <c r="E27" s="165" t="s">
        <v>380</v>
      </c>
      <c r="F27" s="164" t="s">
        <v>312</v>
      </c>
      <c r="G27" s="165" t="s">
        <v>378</v>
      </c>
      <c r="H27" s="164" t="s">
        <v>323</v>
      </c>
      <c r="I27" s="164" t="s">
        <v>314</v>
      </c>
      <c r="J27" s="165" t="s">
        <v>381</v>
      </c>
    </row>
    <row r="28" s="151" customFormat="1" ht="42" customHeight="1" spans="1:10">
      <c r="A28" s="163" t="s">
        <v>316</v>
      </c>
      <c r="B28" s="164" t="s">
        <v>317</v>
      </c>
      <c r="C28" s="164" t="s">
        <v>309</v>
      </c>
      <c r="D28" s="164" t="s">
        <v>331</v>
      </c>
      <c r="E28" s="165" t="s">
        <v>332</v>
      </c>
      <c r="F28" s="164" t="s">
        <v>333</v>
      </c>
      <c r="G28" s="165" t="s">
        <v>382</v>
      </c>
      <c r="H28" s="164" t="s">
        <v>323</v>
      </c>
      <c r="I28" s="164" t="s">
        <v>314</v>
      </c>
      <c r="J28" s="165" t="s">
        <v>383</v>
      </c>
    </row>
    <row r="29" s="151" customFormat="1" ht="42" customHeight="1" spans="1:10">
      <c r="A29" s="163" t="s">
        <v>316</v>
      </c>
      <c r="B29" s="164" t="s">
        <v>317</v>
      </c>
      <c r="C29" s="164" t="s">
        <v>337</v>
      </c>
      <c r="D29" s="164" t="s">
        <v>338</v>
      </c>
      <c r="E29" s="165" t="s">
        <v>384</v>
      </c>
      <c r="F29" s="164" t="s">
        <v>385</v>
      </c>
      <c r="G29" s="165" t="s">
        <v>386</v>
      </c>
      <c r="H29" s="164" t="s">
        <v>328</v>
      </c>
      <c r="I29" s="164" t="s">
        <v>329</v>
      </c>
      <c r="J29" s="165" t="s">
        <v>387</v>
      </c>
    </row>
    <row r="30" s="151" customFormat="1" ht="42" customHeight="1" spans="1:10">
      <c r="A30" s="163" t="s">
        <v>316</v>
      </c>
      <c r="B30" s="164" t="s">
        <v>317</v>
      </c>
      <c r="C30" s="164" t="s">
        <v>337</v>
      </c>
      <c r="D30" s="164" t="s">
        <v>367</v>
      </c>
      <c r="E30" s="165" t="s">
        <v>388</v>
      </c>
      <c r="F30" s="164" t="s">
        <v>389</v>
      </c>
      <c r="G30" s="165" t="s">
        <v>390</v>
      </c>
      <c r="H30" s="164" t="s">
        <v>391</v>
      </c>
      <c r="I30" s="164" t="s">
        <v>314</v>
      </c>
      <c r="J30" s="165" t="s">
        <v>392</v>
      </c>
    </row>
    <row r="31" s="151" customFormat="1" ht="42" customHeight="1" spans="1:10">
      <c r="A31" s="163" t="s">
        <v>316</v>
      </c>
      <c r="B31" s="164" t="s">
        <v>317</v>
      </c>
      <c r="C31" s="164" t="s">
        <v>341</v>
      </c>
      <c r="D31" s="164" t="s">
        <v>342</v>
      </c>
      <c r="E31" s="165" t="s">
        <v>393</v>
      </c>
      <c r="F31" s="164" t="s">
        <v>394</v>
      </c>
      <c r="G31" s="165">
        <v>90</v>
      </c>
      <c r="H31" s="164" t="s">
        <v>323</v>
      </c>
      <c r="I31" s="164" t="s">
        <v>314</v>
      </c>
      <c r="J31" s="165" t="s">
        <v>395</v>
      </c>
    </row>
    <row r="32" s="151" customFormat="1" ht="42" customHeight="1" spans="1:10">
      <c r="A32" s="163" t="s">
        <v>271</v>
      </c>
      <c r="B32" s="164" t="s">
        <v>396</v>
      </c>
      <c r="C32" s="164" t="s">
        <v>309</v>
      </c>
      <c r="D32" s="164" t="s">
        <v>310</v>
      </c>
      <c r="E32" s="165" t="s">
        <v>397</v>
      </c>
      <c r="F32" s="164" t="s">
        <v>312</v>
      </c>
      <c r="G32" s="165">
        <v>10</v>
      </c>
      <c r="H32" s="164" t="s">
        <v>398</v>
      </c>
      <c r="I32" s="164" t="s">
        <v>314</v>
      </c>
      <c r="J32" s="165" t="s">
        <v>399</v>
      </c>
    </row>
    <row r="33" s="151" customFormat="1" ht="42" customHeight="1" spans="1:10">
      <c r="A33" s="163" t="s">
        <v>316</v>
      </c>
      <c r="B33" s="164" t="s">
        <v>317</v>
      </c>
      <c r="C33" s="164" t="s">
        <v>309</v>
      </c>
      <c r="D33" s="164" t="s">
        <v>310</v>
      </c>
      <c r="E33" s="165" t="s">
        <v>400</v>
      </c>
      <c r="F33" s="164" t="s">
        <v>312</v>
      </c>
      <c r="G33" s="165" t="s">
        <v>401</v>
      </c>
      <c r="H33" s="164" t="s">
        <v>375</v>
      </c>
      <c r="I33" s="164" t="s">
        <v>314</v>
      </c>
      <c r="J33" s="165" t="s">
        <v>402</v>
      </c>
    </row>
    <row r="34" s="151" customFormat="1" ht="42" customHeight="1" spans="1:10">
      <c r="A34" s="163"/>
      <c r="B34" s="164"/>
      <c r="C34" s="164" t="s">
        <v>309</v>
      </c>
      <c r="D34" s="164" t="s">
        <v>310</v>
      </c>
      <c r="E34" s="165" t="s">
        <v>403</v>
      </c>
      <c r="F34" s="164" t="s">
        <v>385</v>
      </c>
      <c r="G34" s="165" t="s">
        <v>390</v>
      </c>
      <c r="H34" s="164" t="s">
        <v>398</v>
      </c>
      <c r="I34" s="164" t="s">
        <v>314</v>
      </c>
      <c r="J34" s="165" t="s">
        <v>404</v>
      </c>
    </row>
    <row r="35" s="151" customFormat="1" ht="42" customHeight="1" spans="1:10">
      <c r="A35" s="163" t="s">
        <v>316</v>
      </c>
      <c r="B35" s="164" t="s">
        <v>317</v>
      </c>
      <c r="C35" s="164" t="s">
        <v>309</v>
      </c>
      <c r="D35" s="164" t="s">
        <v>320</v>
      </c>
      <c r="E35" s="165" t="s">
        <v>405</v>
      </c>
      <c r="F35" s="164" t="s">
        <v>312</v>
      </c>
      <c r="G35" s="165">
        <v>100</v>
      </c>
      <c r="H35" s="164" t="s">
        <v>323</v>
      </c>
      <c r="I35" s="164" t="s">
        <v>314</v>
      </c>
      <c r="J35" s="165" t="s">
        <v>406</v>
      </c>
    </row>
    <row r="36" s="151" customFormat="1" ht="42" customHeight="1" spans="1:10">
      <c r="A36" s="163" t="s">
        <v>316</v>
      </c>
      <c r="B36" s="164" t="s">
        <v>317</v>
      </c>
      <c r="C36" s="164" t="s">
        <v>309</v>
      </c>
      <c r="D36" s="164" t="s">
        <v>325</v>
      </c>
      <c r="E36" s="165" t="s">
        <v>407</v>
      </c>
      <c r="F36" s="164" t="s">
        <v>312</v>
      </c>
      <c r="G36" s="165" t="s">
        <v>408</v>
      </c>
      <c r="H36" s="164" t="s">
        <v>328</v>
      </c>
      <c r="I36" s="164" t="s">
        <v>329</v>
      </c>
      <c r="J36" s="165" t="s">
        <v>409</v>
      </c>
    </row>
    <row r="37" s="151" customFormat="1" ht="42" customHeight="1" spans="1:10">
      <c r="A37" s="163" t="s">
        <v>316</v>
      </c>
      <c r="B37" s="164" t="s">
        <v>317</v>
      </c>
      <c r="C37" s="164" t="s">
        <v>309</v>
      </c>
      <c r="D37" s="164" t="s">
        <v>331</v>
      </c>
      <c r="E37" s="165" t="s">
        <v>332</v>
      </c>
      <c r="F37" s="164" t="s">
        <v>333</v>
      </c>
      <c r="G37" s="165" t="s">
        <v>334</v>
      </c>
      <c r="H37" s="164" t="s">
        <v>335</v>
      </c>
      <c r="I37" s="164" t="s">
        <v>314</v>
      </c>
      <c r="J37" s="165" t="s">
        <v>336</v>
      </c>
    </row>
    <row r="38" s="151" customFormat="1" ht="42" customHeight="1" spans="1:10">
      <c r="A38" s="163" t="s">
        <v>316</v>
      </c>
      <c r="B38" s="164" t="s">
        <v>317</v>
      </c>
      <c r="C38" s="164" t="s">
        <v>337</v>
      </c>
      <c r="D38" s="164" t="s">
        <v>338</v>
      </c>
      <c r="E38" s="165" t="s">
        <v>410</v>
      </c>
      <c r="F38" s="164" t="s">
        <v>312</v>
      </c>
      <c r="G38" s="316" t="s">
        <v>411</v>
      </c>
      <c r="H38" s="164" t="s">
        <v>328</v>
      </c>
      <c r="I38" s="164" t="s">
        <v>329</v>
      </c>
      <c r="J38" s="165" t="s">
        <v>412</v>
      </c>
    </row>
    <row r="39" s="151" customFormat="1" ht="42" customHeight="1" spans="1:10">
      <c r="A39" s="163" t="s">
        <v>316</v>
      </c>
      <c r="B39" s="164" t="s">
        <v>317</v>
      </c>
      <c r="C39" s="164" t="s">
        <v>337</v>
      </c>
      <c r="D39" s="164" t="s">
        <v>362</v>
      </c>
      <c r="E39" s="165" t="s">
        <v>413</v>
      </c>
      <c r="F39" s="164" t="s">
        <v>385</v>
      </c>
      <c r="G39" s="165" t="s">
        <v>390</v>
      </c>
      <c r="H39" s="164" t="s">
        <v>375</v>
      </c>
      <c r="I39" s="164" t="s">
        <v>314</v>
      </c>
      <c r="J39" s="165" t="s">
        <v>414</v>
      </c>
    </row>
    <row r="40" s="151" customFormat="1" ht="42" customHeight="1" spans="1:10">
      <c r="A40" s="163" t="s">
        <v>316</v>
      </c>
      <c r="B40" s="164" t="s">
        <v>317</v>
      </c>
      <c r="C40" s="164" t="s">
        <v>337</v>
      </c>
      <c r="D40" s="164" t="s">
        <v>367</v>
      </c>
      <c r="E40" s="165" t="s">
        <v>415</v>
      </c>
      <c r="F40" s="164" t="s">
        <v>312</v>
      </c>
      <c r="G40" s="165" t="s">
        <v>416</v>
      </c>
      <c r="H40" s="164" t="s">
        <v>417</v>
      </c>
      <c r="I40" s="164" t="s">
        <v>314</v>
      </c>
      <c r="J40" s="165" t="s">
        <v>418</v>
      </c>
    </row>
    <row r="41" s="151" customFormat="1" ht="42" customHeight="1" spans="1:10">
      <c r="A41" s="163" t="s">
        <v>316</v>
      </c>
      <c r="B41" s="164" t="s">
        <v>317</v>
      </c>
      <c r="C41" s="164" t="s">
        <v>341</v>
      </c>
      <c r="D41" s="164" t="s">
        <v>342</v>
      </c>
      <c r="E41" s="165" t="s">
        <v>419</v>
      </c>
      <c r="F41" s="164" t="s">
        <v>385</v>
      </c>
      <c r="G41" s="165">
        <v>90</v>
      </c>
      <c r="H41" s="164" t="s">
        <v>323</v>
      </c>
      <c r="I41" s="164" t="s">
        <v>314</v>
      </c>
      <c r="J41" s="165" t="s">
        <v>420</v>
      </c>
    </row>
    <row r="42" s="151" customFormat="1" ht="42" customHeight="1" spans="1:10">
      <c r="A42" s="163" t="s">
        <v>272</v>
      </c>
      <c r="B42" s="164" t="s">
        <v>421</v>
      </c>
      <c r="C42" s="164" t="s">
        <v>309</v>
      </c>
      <c r="D42" s="164" t="s">
        <v>310</v>
      </c>
      <c r="E42" s="165" t="s">
        <v>422</v>
      </c>
      <c r="F42" s="164" t="s">
        <v>312</v>
      </c>
      <c r="G42" s="165" t="s">
        <v>423</v>
      </c>
      <c r="H42" s="164" t="s">
        <v>313</v>
      </c>
      <c r="I42" s="164" t="s">
        <v>314</v>
      </c>
      <c r="J42" s="165" t="s">
        <v>424</v>
      </c>
    </row>
    <row r="43" s="151" customFormat="1" ht="42" customHeight="1" spans="1:10">
      <c r="A43" s="163" t="s">
        <v>316</v>
      </c>
      <c r="B43" s="164" t="s">
        <v>317</v>
      </c>
      <c r="C43" s="164" t="s">
        <v>309</v>
      </c>
      <c r="D43" s="164" t="s">
        <v>310</v>
      </c>
      <c r="E43" s="165" t="s">
        <v>425</v>
      </c>
      <c r="F43" s="164" t="s">
        <v>394</v>
      </c>
      <c r="G43" s="165" t="s">
        <v>85</v>
      </c>
      <c r="H43" s="164" t="s">
        <v>313</v>
      </c>
      <c r="I43" s="164" t="s">
        <v>314</v>
      </c>
      <c r="J43" s="165" t="s">
        <v>426</v>
      </c>
    </row>
    <row r="44" s="151" customFormat="1" ht="42" customHeight="1" spans="1:10">
      <c r="A44" s="163" t="s">
        <v>316</v>
      </c>
      <c r="B44" s="164" t="s">
        <v>317</v>
      </c>
      <c r="C44" s="164" t="s">
        <v>309</v>
      </c>
      <c r="D44" s="164" t="s">
        <v>310</v>
      </c>
      <c r="E44" s="165" t="s">
        <v>427</v>
      </c>
      <c r="F44" s="164" t="s">
        <v>394</v>
      </c>
      <c r="G44" s="165" t="s">
        <v>83</v>
      </c>
      <c r="H44" s="164" t="s">
        <v>313</v>
      </c>
      <c r="I44" s="164" t="s">
        <v>314</v>
      </c>
      <c r="J44" s="165" t="s">
        <v>428</v>
      </c>
    </row>
    <row r="45" s="151" customFormat="1" ht="42" customHeight="1" spans="1:10">
      <c r="A45" s="163" t="s">
        <v>316</v>
      </c>
      <c r="B45" s="164" t="s">
        <v>317</v>
      </c>
      <c r="C45" s="164" t="s">
        <v>309</v>
      </c>
      <c r="D45" s="164" t="s">
        <v>320</v>
      </c>
      <c r="E45" s="165" t="s">
        <v>429</v>
      </c>
      <c r="F45" s="164" t="s">
        <v>312</v>
      </c>
      <c r="G45" s="165" t="s">
        <v>322</v>
      </c>
      <c r="H45" s="164" t="s">
        <v>323</v>
      </c>
      <c r="I45" s="164" t="s">
        <v>314</v>
      </c>
      <c r="J45" s="165" t="s">
        <v>430</v>
      </c>
    </row>
    <row r="46" s="151" customFormat="1" ht="42" customHeight="1" spans="1:10">
      <c r="A46" s="163" t="s">
        <v>316</v>
      </c>
      <c r="B46" s="164" t="s">
        <v>317</v>
      </c>
      <c r="C46" s="164" t="s">
        <v>309</v>
      </c>
      <c r="D46" s="164" t="s">
        <v>325</v>
      </c>
      <c r="E46" s="165" t="s">
        <v>357</v>
      </c>
      <c r="F46" s="164" t="s">
        <v>312</v>
      </c>
      <c r="G46" s="165" t="s">
        <v>431</v>
      </c>
      <c r="H46" s="164" t="s">
        <v>328</v>
      </c>
      <c r="I46" s="164" t="s">
        <v>329</v>
      </c>
      <c r="J46" s="165" t="s">
        <v>432</v>
      </c>
    </row>
    <row r="47" s="151" customFormat="1" ht="42" customHeight="1" spans="1:10">
      <c r="A47" s="163" t="s">
        <v>316</v>
      </c>
      <c r="B47" s="164" t="s">
        <v>317</v>
      </c>
      <c r="C47" s="164" t="s">
        <v>309</v>
      </c>
      <c r="D47" s="164" t="s">
        <v>331</v>
      </c>
      <c r="E47" s="165" t="s">
        <v>332</v>
      </c>
      <c r="F47" s="164" t="s">
        <v>333</v>
      </c>
      <c r="G47" s="165" t="s">
        <v>334</v>
      </c>
      <c r="H47" s="164" t="s">
        <v>335</v>
      </c>
      <c r="I47" s="164" t="s">
        <v>314</v>
      </c>
      <c r="J47" s="165" t="s">
        <v>336</v>
      </c>
    </row>
    <row r="48" s="151" customFormat="1" ht="42" customHeight="1" spans="1:10">
      <c r="A48" s="163" t="s">
        <v>316</v>
      </c>
      <c r="B48" s="164" t="s">
        <v>317</v>
      </c>
      <c r="C48" s="164" t="s">
        <v>337</v>
      </c>
      <c r="D48" s="164" t="s">
        <v>338</v>
      </c>
      <c r="E48" s="165" t="s">
        <v>433</v>
      </c>
      <c r="F48" s="164" t="s">
        <v>312</v>
      </c>
      <c r="G48" s="165" t="s">
        <v>434</v>
      </c>
      <c r="H48" s="164" t="s">
        <v>328</v>
      </c>
      <c r="I48" s="164" t="s">
        <v>329</v>
      </c>
      <c r="J48" s="165" t="s">
        <v>435</v>
      </c>
    </row>
    <row r="49" s="151" customFormat="1" ht="42" customHeight="1" spans="1:10">
      <c r="A49" s="163" t="s">
        <v>316</v>
      </c>
      <c r="B49" s="164" t="s">
        <v>317</v>
      </c>
      <c r="C49" s="164" t="s">
        <v>341</v>
      </c>
      <c r="D49" s="164" t="s">
        <v>342</v>
      </c>
      <c r="E49" s="165" t="s">
        <v>436</v>
      </c>
      <c r="F49" s="164" t="s">
        <v>394</v>
      </c>
      <c r="G49" s="165" t="s">
        <v>371</v>
      </c>
      <c r="H49" s="164" t="s">
        <v>323</v>
      </c>
      <c r="I49" s="164" t="s">
        <v>314</v>
      </c>
      <c r="J49" s="165" t="s">
        <v>437</v>
      </c>
    </row>
    <row r="50" s="151" customFormat="1" ht="42" customHeight="1" spans="1:10">
      <c r="A50" s="163" t="s">
        <v>273</v>
      </c>
      <c r="B50" s="164" t="s">
        <v>438</v>
      </c>
      <c r="C50" s="164" t="s">
        <v>309</v>
      </c>
      <c r="D50" s="164" t="s">
        <v>310</v>
      </c>
      <c r="E50" s="165" t="s">
        <v>439</v>
      </c>
      <c r="F50" s="164" t="s">
        <v>312</v>
      </c>
      <c r="G50" s="165" t="s">
        <v>322</v>
      </c>
      <c r="H50" s="164" t="s">
        <v>323</v>
      </c>
      <c r="I50" s="164" t="s">
        <v>314</v>
      </c>
      <c r="J50" s="165" t="s">
        <v>440</v>
      </c>
    </row>
    <row r="51" s="151" customFormat="1" ht="42" customHeight="1" spans="1:10">
      <c r="A51" s="163" t="s">
        <v>316</v>
      </c>
      <c r="B51" s="164" t="s">
        <v>317</v>
      </c>
      <c r="C51" s="164" t="s">
        <v>309</v>
      </c>
      <c r="D51" s="164" t="s">
        <v>320</v>
      </c>
      <c r="E51" s="165" t="s">
        <v>441</v>
      </c>
      <c r="F51" s="164" t="s">
        <v>312</v>
      </c>
      <c r="G51" s="165" t="s">
        <v>442</v>
      </c>
      <c r="H51" s="164" t="s">
        <v>323</v>
      </c>
      <c r="I51" s="164" t="s">
        <v>314</v>
      </c>
      <c r="J51" s="165" t="s">
        <v>443</v>
      </c>
    </row>
    <row r="52" s="151" customFormat="1" ht="42" customHeight="1" spans="1:10">
      <c r="A52" s="163" t="s">
        <v>316</v>
      </c>
      <c r="B52" s="164" t="s">
        <v>317</v>
      </c>
      <c r="C52" s="164" t="s">
        <v>309</v>
      </c>
      <c r="D52" s="164" t="s">
        <v>320</v>
      </c>
      <c r="E52" s="165" t="s">
        <v>444</v>
      </c>
      <c r="F52" s="164" t="s">
        <v>312</v>
      </c>
      <c r="G52" s="165" t="s">
        <v>445</v>
      </c>
      <c r="H52" s="164" t="s">
        <v>323</v>
      </c>
      <c r="I52" s="164" t="s">
        <v>314</v>
      </c>
      <c r="J52" s="165" t="s">
        <v>443</v>
      </c>
    </row>
    <row r="53" s="151" customFormat="1" ht="42" customHeight="1" spans="1:10">
      <c r="A53" s="163" t="s">
        <v>316</v>
      </c>
      <c r="B53" s="164" t="s">
        <v>317</v>
      </c>
      <c r="C53" s="164" t="s">
        <v>309</v>
      </c>
      <c r="D53" s="164" t="s">
        <v>325</v>
      </c>
      <c r="E53" s="165" t="s">
        <v>446</v>
      </c>
      <c r="F53" s="164" t="s">
        <v>312</v>
      </c>
      <c r="G53" s="165" t="s">
        <v>447</v>
      </c>
      <c r="H53" s="164" t="s">
        <v>328</v>
      </c>
      <c r="I53" s="164" t="s">
        <v>329</v>
      </c>
      <c r="J53" s="165" t="s">
        <v>330</v>
      </c>
    </row>
    <row r="54" s="151" customFormat="1" ht="42" customHeight="1" spans="1:10">
      <c r="A54" s="163" t="s">
        <v>316</v>
      </c>
      <c r="B54" s="164" t="s">
        <v>317</v>
      </c>
      <c r="C54" s="164" t="s">
        <v>309</v>
      </c>
      <c r="D54" s="164" t="s">
        <v>331</v>
      </c>
      <c r="E54" s="165" t="s">
        <v>332</v>
      </c>
      <c r="F54" s="164" t="s">
        <v>333</v>
      </c>
      <c r="G54" s="165" t="s">
        <v>334</v>
      </c>
      <c r="H54" s="164" t="s">
        <v>335</v>
      </c>
      <c r="I54" s="164" t="s">
        <v>314</v>
      </c>
      <c r="J54" s="165" t="s">
        <v>336</v>
      </c>
    </row>
    <row r="55" s="151" customFormat="1" ht="42" customHeight="1" spans="1:10">
      <c r="A55" s="163" t="s">
        <v>316</v>
      </c>
      <c r="B55" s="164" t="s">
        <v>317</v>
      </c>
      <c r="C55" s="164" t="s">
        <v>337</v>
      </c>
      <c r="D55" s="164" t="s">
        <v>338</v>
      </c>
      <c r="E55" s="165" t="s">
        <v>448</v>
      </c>
      <c r="F55" s="164" t="s">
        <v>312</v>
      </c>
      <c r="G55" s="165" t="s">
        <v>340</v>
      </c>
      <c r="H55" s="164" t="s">
        <v>328</v>
      </c>
      <c r="I55" s="164" t="s">
        <v>329</v>
      </c>
      <c r="J55" s="165" t="s">
        <v>448</v>
      </c>
    </row>
    <row r="56" s="151" customFormat="1" ht="42" customHeight="1" spans="1:10">
      <c r="A56" s="163" t="s">
        <v>316</v>
      </c>
      <c r="B56" s="164" t="s">
        <v>317</v>
      </c>
      <c r="C56" s="164" t="s">
        <v>341</v>
      </c>
      <c r="D56" s="164" t="s">
        <v>342</v>
      </c>
      <c r="E56" s="165" t="s">
        <v>449</v>
      </c>
      <c r="F56" s="164" t="s">
        <v>344</v>
      </c>
      <c r="G56" s="165" t="s">
        <v>371</v>
      </c>
      <c r="H56" s="164" t="s">
        <v>323</v>
      </c>
      <c r="I56" s="164" t="s">
        <v>314</v>
      </c>
      <c r="J56" s="165" t="s">
        <v>450</v>
      </c>
    </row>
    <row r="57" s="151" customFormat="1" ht="42" customHeight="1" spans="1:10">
      <c r="A57" s="163" t="s">
        <v>451</v>
      </c>
      <c r="B57" s="164" t="s">
        <v>452</v>
      </c>
      <c r="C57" s="164" t="s">
        <v>309</v>
      </c>
      <c r="D57" s="164" t="s">
        <v>310</v>
      </c>
      <c r="E57" s="165" t="s">
        <v>453</v>
      </c>
      <c r="F57" s="164" t="s">
        <v>312</v>
      </c>
      <c r="G57" s="165" t="s">
        <v>81</v>
      </c>
      <c r="H57" s="164" t="s">
        <v>349</v>
      </c>
      <c r="I57" s="164" t="s">
        <v>314</v>
      </c>
      <c r="J57" s="165" t="s">
        <v>454</v>
      </c>
    </row>
    <row r="58" s="151" customFormat="1" ht="42" customHeight="1" spans="1:10">
      <c r="A58" s="163" t="s">
        <v>316</v>
      </c>
      <c r="B58" s="164" t="s">
        <v>317</v>
      </c>
      <c r="C58" s="164" t="s">
        <v>309</v>
      </c>
      <c r="D58" s="164" t="s">
        <v>320</v>
      </c>
      <c r="E58" s="165" t="s">
        <v>455</v>
      </c>
      <c r="F58" s="164" t="s">
        <v>312</v>
      </c>
      <c r="G58" s="165" t="s">
        <v>322</v>
      </c>
      <c r="H58" s="164" t="s">
        <v>323</v>
      </c>
      <c r="I58" s="164" t="s">
        <v>314</v>
      </c>
      <c r="J58" s="165" t="s">
        <v>456</v>
      </c>
    </row>
    <row r="59" s="151" customFormat="1" ht="42" customHeight="1" spans="1:10">
      <c r="A59" s="163" t="s">
        <v>316</v>
      </c>
      <c r="B59" s="164" t="s">
        <v>317</v>
      </c>
      <c r="C59" s="164" t="s">
        <v>309</v>
      </c>
      <c r="D59" s="164" t="s">
        <v>325</v>
      </c>
      <c r="E59" s="165" t="s">
        <v>357</v>
      </c>
      <c r="F59" s="164" t="s">
        <v>312</v>
      </c>
      <c r="G59" s="165" t="s">
        <v>457</v>
      </c>
      <c r="H59" s="164" t="s">
        <v>328</v>
      </c>
      <c r="I59" s="164" t="s">
        <v>329</v>
      </c>
      <c r="J59" s="165" t="s">
        <v>432</v>
      </c>
    </row>
    <row r="60" s="151" customFormat="1" ht="42" customHeight="1" spans="1:10">
      <c r="A60" s="163" t="s">
        <v>316</v>
      </c>
      <c r="B60" s="164" t="s">
        <v>317</v>
      </c>
      <c r="C60" s="164" t="s">
        <v>309</v>
      </c>
      <c r="D60" s="164" t="s">
        <v>331</v>
      </c>
      <c r="E60" s="165" t="s">
        <v>332</v>
      </c>
      <c r="F60" s="164" t="s">
        <v>333</v>
      </c>
      <c r="G60" s="165" t="s">
        <v>334</v>
      </c>
      <c r="H60" s="164" t="s">
        <v>335</v>
      </c>
      <c r="I60" s="164" t="s">
        <v>314</v>
      </c>
      <c r="J60" s="165" t="s">
        <v>336</v>
      </c>
    </row>
    <row r="61" s="151" customFormat="1" ht="42" customHeight="1" spans="1:10">
      <c r="A61" s="163" t="s">
        <v>316</v>
      </c>
      <c r="B61" s="164" t="s">
        <v>317</v>
      </c>
      <c r="C61" s="164" t="s">
        <v>337</v>
      </c>
      <c r="D61" s="164" t="s">
        <v>338</v>
      </c>
      <c r="E61" s="165" t="s">
        <v>458</v>
      </c>
      <c r="F61" s="164" t="s">
        <v>312</v>
      </c>
      <c r="G61" s="165" t="s">
        <v>459</v>
      </c>
      <c r="H61" s="164" t="s">
        <v>328</v>
      </c>
      <c r="I61" s="164" t="s">
        <v>329</v>
      </c>
      <c r="J61" s="165" t="s">
        <v>460</v>
      </c>
    </row>
    <row r="62" s="151" customFormat="1" ht="42" customHeight="1" spans="1:10">
      <c r="A62" s="163" t="s">
        <v>316</v>
      </c>
      <c r="B62" s="164" t="s">
        <v>317</v>
      </c>
      <c r="C62" s="164" t="s">
        <v>337</v>
      </c>
      <c r="D62" s="164" t="s">
        <v>362</v>
      </c>
      <c r="E62" s="165" t="s">
        <v>461</v>
      </c>
      <c r="F62" s="164" t="s">
        <v>312</v>
      </c>
      <c r="G62" s="165" t="s">
        <v>459</v>
      </c>
      <c r="H62" s="164" t="s">
        <v>328</v>
      </c>
      <c r="I62" s="164" t="s">
        <v>329</v>
      </c>
      <c r="J62" s="165" t="s">
        <v>462</v>
      </c>
    </row>
    <row r="63" s="151" customFormat="1" ht="42" customHeight="1" spans="1:10">
      <c r="A63" s="163"/>
      <c r="B63" s="164"/>
      <c r="C63" s="164" t="s">
        <v>337</v>
      </c>
      <c r="D63" s="164" t="s">
        <v>367</v>
      </c>
      <c r="E63" s="165" t="s">
        <v>463</v>
      </c>
      <c r="F63" s="164" t="s">
        <v>312</v>
      </c>
      <c r="G63" s="165" t="s">
        <v>459</v>
      </c>
      <c r="H63" s="164" t="s">
        <v>328</v>
      </c>
      <c r="I63" s="164" t="s">
        <v>329</v>
      </c>
      <c r="J63" s="165" t="s">
        <v>464</v>
      </c>
    </row>
    <row r="64" s="151" customFormat="1" ht="42" customHeight="1" spans="1:10">
      <c r="A64" s="163" t="s">
        <v>316</v>
      </c>
      <c r="B64" s="164" t="s">
        <v>317</v>
      </c>
      <c r="C64" s="164" t="s">
        <v>337</v>
      </c>
      <c r="D64" s="164" t="s">
        <v>367</v>
      </c>
      <c r="E64" s="165" t="s">
        <v>465</v>
      </c>
      <c r="F64" s="164"/>
      <c r="G64" s="165" t="s">
        <v>459</v>
      </c>
      <c r="H64" s="164" t="s">
        <v>328</v>
      </c>
      <c r="I64" s="164" t="s">
        <v>329</v>
      </c>
      <c r="J64" s="165" t="s">
        <v>466</v>
      </c>
    </row>
    <row r="65" s="151" customFormat="1" ht="42" customHeight="1" spans="1:10">
      <c r="A65" s="163" t="s">
        <v>316</v>
      </c>
      <c r="B65" s="164" t="s">
        <v>317</v>
      </c>
      <c r="C65" s="164" t="s">
        <v>341</v>
      </c>
      <c r="D65" s="164" t="s">
        <v>342</v>
      </c>
      <c r="E65" s="165" t="s">
        <v>467</v>
      </c>
      <c r="F65" s="164" t="s">
        <v>344</v>
      </c>
      <c r="G65" s="165" t="s">
        <v>371</v>
      </c>
      <c r="H65" s="164" t="s">
        <v>323</v>
      </c>
      <c r="I65" s="164" t="s">
        <v>314</v>
      </c>
      <c r="J65" s="165" t="s">
        <v>467</v>
      </c>
    </row>
    <row r="66" s="151" customFormat="1" ht="42" customHeight="1" spans="1:10">
      <c r="A66" s="163" t="s">
        <v>275</v>
      </c>
      <c r="B66" s="164" t="s">
        <v>468</v>
      </c>
      <c r="C66" s="164" t="s">
        <v>309</v>
      </c>
      <c r="D66" s="164" t="s">
        <v>310</v>
      </c>
      <c r="E66" s="165" t="s">
        <v>469</v>
      </c>
      <c r="F66" s="164" t="s">
        <v>312</v>
      </c>
      <c r="G66" s="165" t="s">
        <v>470</v>
      </c>
      <c r="H66" s="164" t="s">
        <v>349</v>
      </c>
      <c r="I66" s="164" t="s">
        <v>314</v>
      </c>
      <c r="J66" s="165" t="s">
        <v>471</v>
      </c>
    </row>
    <row r="67" s="151" customFormat="1" ht="42" customHeight="1" spans="1:10">
      <c r="A67" s="163" t="s">
        <v>316</v>
      </c>
      <c r="B67" s="164" t="s">
        <v>317</v>
      </c>
      <c r="C67" s="164" t="s">
        <v>309</v>
      </c>
      <c r="D67" s="164" t="s">
        <v>320</v>
      </c>
      <c r="E67" s="165" t="s">
        <v>472</v>
      </c>
      <c r="F67" s="164" t="s">
        <v>312</v>
      </c>
      <c r="G67" s="165" t="s">
        <v>322</v>
      </c>
      <c r="H67" s="164" t="s">
        <v>323</v>
      </c>
      <c r="I67" s="164" t="s">
        <v>314</v>
      </c>
      <c r="J67" s="165" t="s">
        <v>473</v>
      </c>
    </row>
    <row r="68" s="151" customFormat="1" ht="42" customHeight="1" spans="1:10">
      <c r="A68" s="163" t="s">
        <v>316</v>
      </c>
      <c r="B68" s="164" t="s">
        <v>317</v>
      </c>
      <c r="C68" s="164" t="s">
        <v>309</v>
      </c>
      <c r="D68" s="164" t="s">
        <v>325</v>
      </c>
      <c r="E68" s="165" t="s">
        <v>357</v>
      </c>
      <c r="F68" s="164" t="s">
        <v>312</v>
      </c>
      <c r="G68" s="165" t="s">
        <v>408</v>
      </c>
      <c r="H68" s="164" t="s">
        <v>328</v>
      </c>
      <c r="I68" s="164" t="s">
        <v>329</v>
      </c>
      <c r="J68" s="165" t="s">
        <v>432</v>
      </c>
    </row>
    <row r="69" s="151" customFormat="1" ht="42" customHeight="1" spans="1:10">
      <c r="A69" s="163" t="s">
        <v>316</v>
      </c>
      <c r="B69" s="164" t="s">
        <v>317</v>
      </c>
      <c r="C69" s="164" t="s">
        <v>309</v>
      </c>
      <c r="D69" s="164" t="s">
        <v>331</v>
      </c>
      <c r="E69" s="165" t="s">
        <v>332</v>
      </c>
      <c r="F69" s="164" t="s">
        <v>333</v>
      </c>
      <c r="G69" s="165" t="s">
        <v>334</v>
      </c>
      <c r="H69" s="164" t="s">
        <v>335</v>
      </c>
      <c r="I69" s="164" t="s">
        <v>314</v>
      </c>
      <c r="J69" s="165" t="s">
        <v>336</v>
      </c>
    </row>
    <row r="70" s="151" customFormat="1" ht="42" customHeight="1" spans="1:10">
      <c r="A70" s="163" t="s">
        <v>316</v>
      </c>
      <c r="B70" s="164" t="s">
        <v>317</v>
      </c>
      <c r="C70" s="164" t="s">
        <v>337</v>
      </c>
      <c r="D70" s="164" t="s">
        <v>338</v>
      </c>
      <c r="E70" s="165" t="s">
        <v>474</v>
      </c>
      <c r="F70" s="164" t="s">
        <v>312</v>
      </c>
      <c r="G70" s="165" t="s">
        <v>475</v>
      </c>
      <c r="H70" s="164" t="s">
        <v>328</v>
      </c>
      <c r="I70" s="164" t="s">
        <v>329</v>
      </c>
      <c r="J70" s="165" t="s">
        <v>476</v>
      </c>
    </row>
    <row r="71" s="151" customFormat="1" ht="42" customHeight="1" spans="1:10">
      <c r="A71" s="163"/>
      <c r="B71" s="164"/>
      <c r="C71" s="164" t="s">
        <v>337</v>
      </c>
      <c r="D71" s="164" t="s">
        <v>367</v>
      </c>
      <c r="E71" s="165" t="s">
        <v>477</v>
      </c>
      <c r="F71" s="164" t="s">
        <v>312</v>
      </c>
      <c r="G71" s="165" t="s">
        <v>478</v>
      </c>
      <c r="H71" s="164" t="s">
        <v>328</v>
      </c>
      <c r="I71" s="164" t="s">
        <v>329</v>
      </c>
      <c r="J71" s="165" t="s">
        <v>479</v>
      </c>
    </row>
    <row r="72" s="151" customFormat="1" ht="42" customHeight="1" spans="1:10">
      <c r="A72" s="163" t="s">
        <v>316</v>
      </c>
      <c r="B72" s="164" t="s">
        <v>317</v>
      </c>
      <c r="C72" s="164" t="s">
        <v>341</v>
      </c>
      <c r="D72" s="164" t="s">
        <v>342</v>
      </c>
      <c r="E72" s="165" t="s">
        <v>480</v>
      </c>
      <c r="F72" s="164" t="s">
        <v>344</v>
      </c>
      <c r="G72" s="165" t="s">
        <v>371</v>
      </c>
      <c r="H72" s="164" t="s">
        <v>323</v>
      </c>
      <c r="I72" s="164" t="s">
        <v>314</v>
      </c>
      <c r="J72" s="165" t="s">
        <v>481</v>
      </c>
    </row>
    <row r="73" s="151" customFormat="1" ht="42" customHeight="1" spans="1:10">
      <c r="A73" s="163" t="s">
        <v>277</v>
      </c>
      <c r="B73" s="164" t="s">
        <v>482</v>
      </c>
      <c r="C73" s="164" t="s">
        <v>309</v>
      </c>
      <c r="D73" s="164" t="s">
        <v>310</v>
      </c>
      <c r="E73" s="165" t="s">
        <v>483</v>
      </c>
      <c r="F73" s="164" t="s">
        <v>312</v>
      </c>
      <c r="G73" s="165" t="s">
        <v>484</v>
      </c>
      <c r="H73" s="164" t="s">
        <v>313</v>
      </c>
      <c r="I73" s="164" t="s">
        <v>314</v>
      </c>
      <c r="J73" s="165" t="s">
        <v>485</v>
      </c>
    </row>
    <row r="74" s="151" customFormat="1" ht="42" customHeight="1" spans="1:10">
      <c r="A74" s="163" t="s">
        <v>316</v>
      </c>
      <c r="B74" s="164" t="s">
        <v>317</v>
      </c>
      <c r="C74" s="164" t="s">
        <v>309</v>
      </c>
      <c r="D74" s="164" t="s">
        <v>310</v>
      </c>
      <c r="E74" s="165" t="s">
        <v>486</v>
      </c>
      <c r="F74" s="164" t="s">
        <v>312</v>
      </c>
      <c r="G74" s="165">
        <v>1</v>
      </c>
      <c r="H74" s="164" t="s">
        <v>398</v>
      </c>
      <c r="I74" s="164" t="s">
        <v>314</v>
      </c>
      <c r="J74" s="165" t="s">
        <v>487</v>
      </c>
    </row>
    <row r="75" s="151" customFormat="1" ht="42" customHeight="1" spans="1:10">
      <c r="A75" s="163" t="s">
        <v>316</v>
      </c>
      <c r="B75" s="164" t="s">
        <v>317</v>
      </c>
      <c r="C75" s="164" t="s">
        <v>309</v>
      </c>
      <c r="D75" s="164" t="s">
        <v>320</v>
      </c>
      <c r="E75" s="165" t="s">
        <v>488</v>
      </c>
      <c r="F75" s="164" t="s">
        <v>312</v>
      </c>
      <c r="G75" s="165" t="s">
        <v>442</v>
      </c>
      <c r="H75" s="164" t="s">
        <v>328</v>
      </c>
      <c r="I75" s="164" t="s">
        <v>329</v>
      </c>
      <c r="J75" s="165" t="s">
        <v>489</v>
      </c>
    </row>
    <row r="76" s="151" customFormat="1" ht="42" customHeight="1" spans="1:10">
      <c r="A76" s="163"/>
      <c r="B76" s="164"/>
      <c r="C76" s="164" t="s">
        <v>309</v>
      </c>
      <c r="D76" s="164" t="s">
        <v>320</v>
      </c>
      <c r="E76" s="165" t="s">
        <v>490</v>
      </c>
      <c r="F76" s="164" t="s">
        <v>312</v>
      </c>
      <c r="G76" s="165" t="s">
        <v>491</v>
      </c>
      <c r="H76" s="164" t="s">
        <v>328</v>
      </c>
      <c r="I76" s="164" t="s">
        <v>329</v>
      </c>
      <c r="J76" s="165" t="s">
        <v>492</v>
      </c>
    </row>
    <row r="77" s="151" customFormat="1" ht="42" customHeight="1" spans="1:10">
      <c r="A77" s="163" t="s">
        <v>316</v>
      </c>
      <c r="B77" s="164" t="s">
        <v>317</v>
      </c>
      <c r="C77" s="164" t="s">
        <v>309</v>
      </c>
      <c r="D77" s="164" t="s">
        <v>320</v>
      </c>
      <c r="E77" s="165" t="s">
        <v>493</v>
      </c>
      <c r="F77" s="164" t="s">
        <v>312</v>
      </c>
      <c r="G77" s="165" t="s">
        <v>494</v>
      </c>
      <c r="H77" s="164" t="s">
        <v>328</v>
      </c>
      <c r="I77" s="164" t="s">
        <v>329</v>
      </c>
      <c r="J77" s="165" t="s">
        <v>495</v>
      </c>
    </row>
    <row r="78" s="151" customFormat="1" ht="42" customHeight="1" spans="1:10">
      <c r="A78" s="163" t="s">
        <v>316</v>
      </c>
      <c r="B78" s="164" t="s">
        <v>317</v>
      </c>
      <c r="C78" s="164" t="s">
        <v>309</v>
      </c>
      <c r="D78" s="164" t="s">
        <v>325</v>
      </c>
      <c r="E78" s="165" t="s">
        <v>357</v>
      </c>
      <c r="F78" s="164" t="s">
        <v>312</v>
      </c>
      <c r="G78" s="165" t="s">
        <v>408</v>
      </c>
      <c r="H78" s="164" t="s">
        <v>328</v>
      </c>
      <c r="I78" s="164" t="s">
        <v>329</v>
      </c>
      <c r="J78" s="165" t="s">
        <v>330</v>
      </c>
    </row>
    <row r="79" s="151" customFormat="1" ht="42" customHeight="1" spans="1:10">
      <c r="A79" s="163" t="s">
        <v>316</v>
      </c>
      <c r="B79" s="164" t="s">
        <v>317</v>
      </c>
      <c r="C79" s="164" t="s">
        <v>309</v>
      </c>
      <c r="D79" s="164" t="s">
        <v>331</v>
      </c>
      <c r="E79" s="165" t="s">
        <v>332</v>
      </c>
      <c r="F79" s="164" t="s">
        <v>333</v>
      </c>
      <c r="G79" s="165" t="s">
        <v>334</v>
      </c>
      <c r="H79" s="164" t="s">
        <v>335</v>
      </c>
      <c r="I79" s="164" t="s">
        <v>314</v>
      </c>
      <c r="J79" s="165" t="s">
        <v>336</v>
      </c>
    </row>
    <row r="80" s="151" customFormat="1" ht="42" customHeight="1" spans="1:10">
      <c r="A80" s="163" t="s">
        <v>316</v>
      </c>
      <c r="B80" s="164" t="s">
        <v>317</v>
      </c>
      <c r="C80" s="164" t="s">
        <v>337</v>
      </c>
      <c r="D80" s="164" t="s">
        <v>338</v>
      </c>
      <c r="E80" s="165" t="s">
        <v>496</v>
      </c>
      <c r="F80" s="164" t="s">
        <v>312</v>
      </c>
      <c r="G80" s="165" t="s">
        <v>434</v>
      </c>
      <c r="H80" s="164" t="s">
        <v>328</v>
      </c>
      <c r="I80" s="164" t="s">
        <v>329</v>
      </c>
      <c r="J80" s="165" t="s">
        <v>497</v>
      </c>
    </row>
    <row r="81" s="151" customFormat="1" ht="42" customHeight="1" spans="1:10">
      <c r="A81" s="163" t="s">
        <v>316</v>
      </c>
      <c r="B81" s="164" t="s">
        <v>317</v>
      </c>
      <c r="C81" s="164" t="s">
        <v>337</v>
      </c>
      <c r="D81" s="164" t="s">
        <v>362</v>
      </c>
      <c r="E81" s="165" t="s">
        <v>498</v>
      </c>
      <c r="F81" s="164" t="s">
        <v>312</v>
      </c>
      <c r="G81" s="165" t="s">
        <v>434</v>
      </c>
      <c r="H81" s="164" t="s">
        <v>328</v>
      </c>
      <c r="I81" s="164" t="s">
        <v>329</v>
      </c>
      <c r="J81" s="165" t="s">
        <v>499</v>
      </c>
    </row>
    <row r="82" s="151" customFormat="1" ht="42" customHeight="1" spans="1:10">
      <c r="A82" s="163" t="s">
        <v>316</v>
      </c>
      <c r="B82" s="164" t="s">
        <v>317</v>
      </c>
      <c r="C82" s="164" t="s">
        <v>337</v>
      </c>
      <c r="D82" s="164" t="s">
        <v>367</v>
      </c>
      <c r="E82" s="165" t="s">
        <v>500</v>
      </c>
      <c r="F82" s="164" t="s">
        <v>394</v>
      </c>
      <c r="G82" s="165" t="s">
        <v>390</v>
      </c>
      <c r="H82" s="164" t="s">
        <v>375</v>
      </c>
      <c r="I82" s="164" t="s">
        <v>314</v>
      </c>
      <c r="J82" s="165" t="s">
        <v>501</v>
      </c>
    </row>
    <row r="83" s="151" customFormat="1" ht="42" customHeight="1" spans="1:10">
      <c r="A83" s="163" t="s">
        <v>316</v>
      </c>
      <c r="B83" s="164" t="s">
        <v>317</v>
      </c>
      <c r="C83" s="164" t="s">
        <v>341</v>
      </c>
      <c r="D83" s="164" t="s">
        <v>342</v>
      </c>
      <c r="E83" s="165" t="s">
        <v>502</v>
      </c>
      <c r="F83" s="164" t="s">
        <v>394</v>
      </c>
      <c r="G83" s="165">
        <v>95</v>
      </c>
      <c r="H83" s="164" t="s">
        <v>323</v>
      </c>
      <c r="I83" s="164" t="s">
        <v>314</v>
      </c>
      <c r="J83" s="165" t="s">
        <v>503</v>
      </c>
    </row>
    <row r="84" s="151" customFormat="1" ht="42" customHeight="1" spans="1:10">
      <c r="A84" s="163" t="s">
        <v>276</v>
      </c>
      <c r="B84" s="164" t="s">
        <v>504</v>
      </c>
      <c r="C84" s="164" t="s">
        <v>309</v>
      </c>
      <c r="D84" s="164" t="s">
        <v>310</v>
      </c>
      <c r="E84" s="165" t="s">
        <v>505</v>
      </c>
      <c r="F84" s="164" t="s">
        <v>394</v>
      </c>
      <c r="G84" s="167">
        <v>4</v>
      </c>
      <c r="H84" s="164" t="s">
        <v>506</v>
      </c>
      <c r="I84" s="164" t="s">
        <v>314</v>
      </c>
      <c r="J84" s="165" t="s">
        <v>507</v>
      </c>
    </row>
    <row r="85" s="151" customFormat="1" ht="42" customHeight="1" spans="1:10">
      <c r="A85" s="163" t="s">
        <v>316</v>
      </c>
      <c r="B85" s="164" t="s">
        <v>317</v>
      </c>
      <c r="C85" s="164" t="s">
        <v>309</v>
      </c>
      <c r="D85" s="164" t="s">
        <v>310</v>
      </c>
      <c r="E85" s="165" t="s">
        <v>508</v>
      </c>
      <c r="F85" s="164" t="s">
        <v>312</v>
      </c>
      <c r="G85" s="165" t="s">
        <v>509</v>
      </c>
      <c r="H85" s="164" t="s">
        <v>398</v>
      </c>
      <c r="I85" s="164" t="s">
        <v>314</v>
      </c>
      <c r="J85" s="165" t="s">
        <v>510</v>
      </c>
    </row>
    <row r="86" s="151" customFormat="1" ht="42" customHeight="1" spans="1:10">
      <c r="A86" s="163" t="s">
        <v>316</v>
      </c>
      <c r="B86" s="164" t="s">
        <v>317</v>
      </c>
      <c r="C86" s="164" t="s">
        <v>309</v>
      </c>
      <c r="D86" s="164" t="s">
        <v>320</v>
      </c>
      <c r="E86" s="165" t="s">
        <v>511</v>
      </c>
      <c r="F86" s="164" t="s">
        <v>312</v>
      </c>
      <c r="G86" s="165">
        <v>100</v>
      </c>
      <c r="H86" s="164" t="s">
        <v>323</v>
      </c>
      <c r="I86" s="164" t="s">
        <v>314</v>
      </c>
      <c r="J86" s="165" t="s">
        <v>512</v>
      </c>
    </row>
    <row r="87" s="151" customFormat="1" ht="42" customHeight="1" spans="1:10">
      <c r="A87" s="163"/>
      <c r="B87" s="164"/>
      <c r="C87" s="164" t="s">
        <v>309</v>
      </c>
      <c r="D87" s="164" t="s">
        <v>320</v>
      </c>
      <c r="E87" s="165" t="s">
        <v>513</v>
      </c>
      <c r="F87" s="164" t="s">
        <v>312</v>
      </c>
      <c r="G87" s="165">
        <v>100</v>
      </c>
      <c r="H87" s="164" t="s">
        <v>323</v>
      </c>
      <c r="I87" s="164" t="s">
        <v>314</v>
      </c>
      <c r="J87" s="165" t="s">
        <v>514</v>
      </c>
    </row>
    <row r="88" s="151" customFormat="1" ht="42" customHeight="1" spans="1:10">
      <c r="A88" s="163" t="s">
        <v>316</v>
      </c>
      <c r="B88" s="164" t="s">
        <v>317</v>
      </c>
      <c r="C88" s="164" t="s">
        <v>309</v>
      </c>
      <c r="D88" s="164" t="s">
        <v>325</v>
      </c>
      <c r="E88" s="165" t="s">
        <v>357</v>
      </c>
      <c r="F88" s="164" t="s">
        <v>312</v>
      </c>
      <c r="G88" s="165" t="s">
        <v>408</v>
      </c>
      <c r="H88" s="164" t="s">
        <v>328</v>
      </c>
      <c r="I88" s="164" t="s">
        <v>329</v>
      </c>
      <c r="J88" s="165" t="s">
        <v>330</v>
      </c>
    </row>
    <row r="89" s="151" customFormat="1" ht="42" customHeight="1" spans="1:10">
      <c r="A89" s="163" t="s">
        <v>316</v>
      </c>
      <c r="B89" s="164" t="s">
        <v>317</v>
      </c>
      <c r="C89" s="164" t="s">
        <v>309</v>
      </c>
      <c r="D89" s="164" t="s">
        <v>331</v>
      </c>
      <c r="E89" s="165" t="s">
        <v>332</v>
      </c>
      <c r="F89" s="164" t="s">
        <v>333</v>
      </c>
      <c r="G89" s="165" t="s">
        <v>334</v>
      </c>
      <c r="H89" s="164" t="s">
        <v>335</v>
      </c>
      <c r="I89" s="164" t="s">
        <v>314</v>
      </c>
      <c r="J89" s="165" t="s">
        <v>336</v>
      </c>
    </row>
    <row r="90" s="151" customFormat="1" ht="42" customHeight="1" spans="1:10">
      <c r="A90" s="163" t="s">
        <v>316</v>
      </c>
      <c r="B90" s="164" t="s">
        <v>317</v>
      </c>
      <c r="C90" s="164" t="s">
        <v>337</v>
      </c>
      <c r="D90" s="164" t="s">
        <v>338</v>
      </c>
      <c r="E90" s="165" t="s">
        <v>515</v>
      </c>
      <c r="F90" s="164" t="s">
        <v>394</v>
      </c>
      <c r="G90" s="165" t="s">
        <v>516</v>
      </c>
      <c r="H90" s="164" t="s">
        <v>323</v>
      </c>
      <c r="I90" s="164" t="s">
        <v>314</v>
      </c>
      <c r="J90" s="165" t="s">
        <v>517</v>
      </c>
    </row>
    <row r="91" s="151" customFormat="1" ht="42" customHeight="1" spans="1:10">
      <c r="A91" s="163" t="s">
        <v>316</v>
      </c>
      <c r="B91" s="164" t="s">
        <v>317</v>
      </c>
      <c r="C91" s="164" t="s">
        <v>337</v>
      </c>
      <c r="D91" s="164" t="s">
        <v>362</v>
      </c>
      <c r="E91" s="165" t="s">
        <v>518</v>
      </c>
      <c r="F91" s="164" t="s">
        <v>312</v>
      </c>
      <c r="G91" s="165" t="s">
        <v>519</v>
      </c>
      <c r="H91" s="164" t="s">
        <v>328</v>
      </c>
      <c r="I91" s="164" t="s">
        <v>329</v>
      </c>
      <c r="J91" s="165" t="s">
        <v>520</v>
      </c>
    </row>
    <row r="92" s="151" customFormat="1" ht="42" customHeight="1" spans="1:10">
      <c r="A92" s="163" t="s">
        <v>316</v>
      </c>
      <c r="B92" s="164" t="s">
        <v>317</v>
      </c>
      <c r="C92" s="164" t="s">
        <v>337</v>
      </c>
      <c r="D92" s="164" t="s">
        <v>367</v>
      </c>
      <c r="E92" s="165" t="s">
        <v>521</v>
      </c>
      <c r="F92" s="164" t="s">
        <v>312</v>
      </c>
      <c r="G92" s="165" t="s">
        <v>522</v>
      </c>
      <c r="H92" s="164" t="s">
        <v>328</v>
      </c>
      <c r="I92" s="164" t="s">
        <v>329</v>
      </c>
      <c r="J92" s="165" t="s">
        <v>523</v>
      </c>
    </row>
    <row r="93" s="151" customFormat="1" ht="42" customHeight="1" spans="1:10">
      <c r="A93" s="163" t="s">
        <v>316</v>
      </c>
      <c r="B93" s="164" t="s">
        <v>317</v>
      </c>
      <c r="C93" s="164" t="s">
        <v>341</v>
      </c>
      <c r="D93" s="164" t="s">
        <v>342</v>
      </c>
      <c r="E93" s="165" t="s">
        <v>502</v>
      </c>
      <c r="F93" s="164" t="s">
        <v>394</v>
      </c>
      <c r="G93" s="165">
        <v>95</v>
      </c>
      <c r="H93" s="164" t="s">
        <v>323</v>
      </c>
      <c r="I93" s="164" t="s">
        <v>314</v>
      </c>
      <c r="J93" s="165" t="s">
        <v>503</v>
      </c>
    </row>
    <row r="94" s="151" customFormat="1" ht="42" customHeight="1" spans="1:10">
      <c r="A94" s="163" t="s">
        <v>288</v>
      </c>
      <c r="B94" s="164" t="s">
        <v>524</v>
      </c>
      <c r="C94" s="164" t="s">
        <v>309</v>
      </c>
      <c r="D94" s="164" t="s">
        <v>310</v>
      </c>
      <c r="E94" s="165" t="s">
        <v>525</v>
      </c>
      <c r="F94" s="164" t="s">
        <v>526</v>
      </c>
      <c r="G94" s="167" t="s">
        <v>81</v>
      </c>
      <c r="H94" s="164" t="s">
        <v>375</v>
      </c>
      <c r="I94" s="164" t="s">
        <v>527</v>
      </c>
      <c r="J94" s="165" t="s">
        <v>528</v>
      </c>
    </row>
    <row r="95" s="151" customFormat="1" ht="42" customHeight="1" spans="1:10">
      <c r="A95" s="163" t="s">
        <v>316</v>
      </c>
      <c r="B95" s="164" t="s">
        <v>317</v>
      </c>
      <c r="C95" s="164" t="s">
        <v>309</v>
      </c>
      <c r="D95" s="164" t="s">
        <v>310</v>
      </c>
      <c r="E95" s="165" t="s">
        <v>529</v>
      </c>
      <c r="F95" s="164" t="s">
        <v>526</v>
      </c>
      <c r="G95" s="165" t="s">
        <v>423</v>
      </c>
      <c r="H95" s="164" t="s">
        <v>375</v>
      </c>
      <c r="I95" s="164" t="s">
        <v>527</v>
      </c>
      <c r="J95" s="165" t="s">
        <v>530</v>
      </c>
    </row>
    <row r="96" s="151" customFormat="1" ht="42" customHeight="1" spans="1:10">
      <c r="A96" s="163"/>
      <c r="B96" s="164"/>
      <c r="C96" s="164" t="s">
        <v>309</v>
      </c>
      <c r="D96" s="164" t="s">
        <v>310</v>
      </c>
      <c r="E96" s="165" t="s">
        <v>531</v>
      </c>
      <c r="F96" s="164" t="s">
        <v>526</v>
      </c>
      <c r="G96" s="165" t="s">
        <v>81</v>
      </c>
      <c r="H96" s="164" t="s">
        <v>398</v>
      </c>
      <c r="I96" s="164" t="s">
        <v>527</v>
      </c>
      <c r="J96" s="165" t="s">
        <v>532</v>
      </c>
    </row>
    <row r="97" s="151" customFormat="1" ht="42" customHeight="1" spans="1:10">
      <c r="A97" s="163"/>
      <c r="B97" s="164"/>
      <c r="C97" s="164" t="s">
        <v>309</v>
      </c>
      <c r="D97" s="164" t="s">
        <v>310</v>
      </c>
      <c r="E97" s="165" t="s">
        <v>533</v>
      </c>
      <c r="F97" s="164" t="s">
        <v>526</v>
      </c>
      <c r="G97" s="165" t="s">
        <v>423</v>
      </c>
      <c r="H97" s="164" t="s">
        <v>375</v>
      </c>
      <c r="I97" s="164" t="s">
        <v>527</v>
      </c>
      <c r="J97" s="165" t="s">
        <v>534</v>
      </c>
    </row>
    <row r="98" s="151" customFormat="1" ht="42" customHeight="1" spans="1:10">
      <c r="A98" s="163"/>
      <c r="B98" s="164"/>
      <c r="C98" s="164" t="s">
        <v>309</v>
      </c>
      <c r="D98" s="164" t="s">
        <v>310</v>
      </c>
      <c r="E98" s="165" t="s">
        <v>535</v>
      </c>
      <c r="F98" s="164" t="s">
        <v>526</v>
      </c>
      <c r="G98" s="165" t="s">
        <v>82</v>
      </c>
      <c r="H98" s="164" t="s">
        <v>398</v>
      </c>
      <c r="I98" s="164" t="s">
        <v>527</v>
      </c>
      <c r="J98" s="165" t="s">
        <v>536</v>
      </c>
    </row>
    <row r="99" s="151" customFormat="1" ht="42" customHeight="1" spans="1:10">
      <c r="A99" s="163" t="s">
        <v>316</v>
      </c>
      <c r="B99" s="164" t="s">
        <v>317</v>
      </c>
      <c r="C99" s="164" t="s">
        <v>309</v>
      </c>
      <c r="D99" s="164" t="s">
        <v>320</v>
      </c>
      <c r="E99" s="165" t="s">
        <v>537</v>
      </c>
      <c r="F99" s="164" t="s">
        <v>312</v>
      </c>
      <c r="G99" s="165" t="s">
        <v>322</v>
      </c>
      <c r="H99" s="164" t="s">
        <v>323</v>
      </c>
      <c r="I99" s="164" t="s">
        <v>527</v>
      </c>
      <c r="J99" s="165" t="s">
        <v>538</v>
      </c>
    </row>
    <row r="100" s="151" customFormat="1" ht="42" customHeight="1" spans="1:10">
      <c r="A100" s="163"/>
      <c r="B100" s="164"/>
      <c r="C100" s="164" t="s">
        <v>309</v>
      </c>
      <c r="D100" s="164" t="s">
        <v>320</v>
      </c>
      <c r="E100" s="165" t="s">
        <v>539</v>
      </c>
      <c r="F100" s="164" t="s">
        <v>312</v>
      </c>
      <c r="G100" s="165" t="s">
        <v>322</v>
      </c>
      <c r="H100" s="164" t="s">
        <v>323</v>
      </c>
      <c r="I100" s="164" t="s">
        <v>527</v>
      </c>
      <c r="J100" s="165" t="s">
        <v>540</v>
      </c>
    </row>
    <row r="101" s="151" customFormat="1" ht="42" customHeight="1" spans="1:10">
      <c r="A101" s="163" t="s">
        <v>316</v>
      </c>
      <c r="B101" s="164" t="s">
        <v>317</v>
      </c>
      <c r="C101" s="164" t="s">
        <v>309</v>
      </c>
      <c r="D101" s="164" t="s">
        <v>325</v>
      </c>
      <c r="E101" s="165" t="s">
        <v>541</v>
      </c>
      <c r="F101" s="164" t="s">
        <v>312</v>
      </c>
      <c r="G101" s="165" t="s">
        <v>542</v>
      </c>
      <c r="H101" s="164" t="s">
        <v>543</v>
      </c>
      <c r="I101" s="164" t="s">
        <v>527</v>
      </c>
      <c r="J101" s="165" t="s">
        <v>544</v>
      </c>
    </row>
    <row r="102" s="151" customFormat="1" ht="42" customHeight="1" spans="1:10">
      <c r="A102" s="163" t="s">
        <v>316</v>
      </c>
      <c r="B102" s="164" t="s">
        <v>317</v>
      </c>
      <c r="C102" s="164" t="s">
        <v>309</v>
      </c>
      <c r="D102" s="164" t="s">
        <v>331</v>
      </c>
      <c r="E102" s="165" t="s">
        <v>332</v>
      </c>
      <c r="F102" s="164" t="s">
        <v>333</v>
      </c>
      <c r="G102" s="165" t="s">
        <v>334</v>
      </c>
      <c r="H102" s="164" t="s">
        <v>335</v>
      </c>
      <c r="I102" s="164" t="s">
        <v>314</v>
      </c>
      <c r="J102" s="165" t="s">
        <v>336</v>
      </c>
    </row>
    <row r="103" s="151" customFormat="1" ht="42" customHeight="1" spans="1:10">
      <c r="A103" s="163" t="s">
        <v>316</v>
      </c>
      <c r="B103" s="164" t="s">
        <v>317</v>
      </c>
      <c r="C103" s="164" t="s">
        <v>337</v>
      </c>
      <c r="D103" s="164" t="s">
        <v>338</v>
      </c>
      <c r="E103" s="165" t="s">
        <v>545</v>
      </c>
      <c r="F103" s="164" t="s">
        <v>312</v>
      </c>
      <c r="G103" s="165" t="s">
        <v>459</v>
      </c>
      <c r="H103" s="164" t="s">
        <v>328</v>
      </c>
      <c r="I103" s="164" t="s">
        <v>546</v>
      </c>
      <c r="J103" s="165" t="s">
        <v>547</v>
      </c>
    </row>
    <row r="104" s="151" customFormat="1" ht="42" customHeight="1" spans="1:10">
      <c r="A104" s="163" t="s">
        <v>316</v>
      </c>
      <c r="B104" s="164" t="s">
        <v>317</v>
      </c>
      <c r="C104" s="164" t="s">
        <v>337</v>
      </c>
      <c r="D104" s="164" t="s">
        <v>362</v>
      </c>
      <c r="E104" s="165" t="s">
        <v>548</v>
      </c>
      <c r="F104" s="164" t="s">
        <v>312</v>
      </c>
      <c r="G104" s="165" t="s">
        <v>434</v>
      </c>
      <c r="H104" s="164" t="s">
        <v>328</v>
      </c>
      <c r="I104" s="164" t="s">
        <v>546</v>
      </c>
      <c r="J104" s="165" t="s">
        <v>549</v>
      </c>
    </row>
    <row r="105" s="151" customFormat="1" ht="42" customHeight="1" spans="1:10">
      <c r="A105" s="163" t="s">
        <v>316</v>
      </c>
      <c r="B105" s="164" t="s">
        <v>317</v>
      </c>
      <c r="C105" s="164" t="s">
        <v>341</v>
      </c>
      <c r="D105" s="164" t="s">
        <v>342</v>
      </c>
      <c r="E105" s="165" t="s">
        <v>550</v>
      </c>
      <c r="F105" s="164" t="s">
        <v>394</v>
      </c>
      <c r="G105" s="165" t="s">
        <v>371</v>
      </c>
      <c r="H105" s="164" t="s">
        <v>323</v>
      </c>
      <c r="I105" s="164" t="s">
        <v>314</v>
      </c>
      <c r="J105" s="165" t="s">
        <v>551</v>
      </c>
    </row>
    <row r="106" s="151" customFormat="1" ht="42" customHeight="1" spans="1:10">
      <c r="A106" s="163" t="s">
        <v>289</v>
      </c>
      <c r="B106" s="164" t="s">
        <v>552</v>
      </c>
      <c r="C106" s="164" t="s">
        <v>309</v>
      </c>
      <c r="D106" s="164" t="s">
        <v>310</v>
      </c>
      <c r="E106" s="165" t="s">
        <v>553</v>
      </c>
      <c r="F106" s="164" t="s">
        <v>312</v>
      </c>
      <c r="G106" s="167" t="s">
        <v>81</v>
      </c>
      <c r="H106" s="164" t="s">
        <v>398</v>
      </c>
      <c r="I106" s="164" t="s">
        <v>527</v>
      </c>
      <c r="J106" s="165" t="s">
        <v>554</v>
      </c>
    </row>
    <row r="107" s="151" customFormat="1" ht="42" customHeight="1" spans="1:10">
      <c r="A107" s="163" t="s">
        <v>316</v>
      </c>
      <c r="B107" s="164" t="s">
        <v>317</v>
      </c>
      <c r="C107" s="164" t="s">
        <v>309</v>
      </c>
      <c r="D107" s="164" t="s">
        <v>310</v>
      </c>
      <c r="E107" s="165" t="s">
        <v>555</v>
      </c>
      <c r="F107" s="164" t="s">
        <v>312</v>
      </c>
      <c r="G107" s="165" t="s">
        <v>82</v>
      </c>
      <c r="H107" s="164" t="s">
        <v>398</v>
      </c>
      <c r="I107" s="164" t="s">
        <v>527</v>
      </c>
      <c r="J107" s="165" t="s">
        <v>556</v>
      </c>
    </row>
    <row r="108" s="151" customFormat="1" ht="42" customHeight="1" spans="1:10">
      <c r="A108" s="163"/>
      <c r="B108" s="164"/>
      <c r="C108" s="164" t="s">
        <v>309</v>
      </c>
      <c r="D108" s="164" t="s">
        <v>310</v>
      </c>
      <c r="E108" s="165" t="s">
        <v>557</v>
      </c>
      <c r="F108" s="164" t="s">
        <v>312</v>
      </c>
      <c r="G108" s="165" t="s">
        <v>81</v>
      </c>
      <c r="H108" s="164" t="s">
        <v>398</v>
      </c>
      <c r="I108" s="164" t="s">
        <v>527</v>
      </c>
      <c r="J108" s="165" t="s">
        <v>558</v>
      </c>
    </row>
    <row r="109" s="151" customFormat="1" ht="42" customHeight="1" spans="1:10">
      <c r="A109" s="163"/>
      <c r="B109" s="164"/>
      <c r="C109" s="164" t="s">
        <v>309</v>
      </c>
      <c r="D109" s="164" t="s">
        <v>310</v>
      </c>
      <c r="E109" s="165" t="s">
        <v>559</v>
      </c>
      <c r="F109" s="164" t="s">
        <v>312</v>
      </c>
      <c r="G109" s="165" t="s">
        <v>82</v>
      </c>
      <c r="H109" s="164" t="s">
        <v>398</v>
      </c>
      <c r="I109" s="164" t="s">
        <v>527</v>
      </c>
      <c r="J109" s="165" t="s">
        <v>560</v>
      </c>
    </row>
    <row r="110" s="151" customFormat="1" ht="42" customHeight="1" spans="1:10">
      <c r="A110" s="163"/>
      <c r="B110" s="164"/>
      <c r="C110" s="164" t="s">
        <v>309</v>
      </c>
      <c r="D110" s="164" t="s">
        <v>310</v>
      </c>
      <c r="E110" s="165" t="s">
        <v>561</v>
      </c>
      <c r="F110" s="164" t="s">
        <v>312</v>
      </c>
      <c r="G110" s="165" t="s">
        <v>81</v>
      </c>
      <c r="H110" s="164" t="s">
        <v>398</v>
      </c>
      <c r="I110" s="164" t="s">
        <v>527</v>
      </c>
      <c r="J110" s="165" t="s">
        <v>562</v>
      </c>
    </row>
    <row r="111" s="151" customFormat="1" ht="42" customHeight="1" spans="1:10">
      <c r="A111" s="163" t="s">
        <v>316</v>
      </c>
      <c r="B111" s="164" t="s">
        <v>317</v>
      </c>
      <c r="C111" s="164" t="s">
        <v>309</v>
      </c>
      <c r="D111" s="164" t="s">
        <v>320</v>
      </c>
      <c r="E111" s="165" t="s">
        <v>563</v>
      </c>
      <c r="F111" s="164" t="s">
        <v>312</v>
      </c>
      <c r="G111" s="165" t="s">
        <v>322</v>
      </c>
      <c r="H111" s="164" t="s">
        <v>323</v>
      </c>
      <c r="I111" s="164" t="s">
        <v>527</v>
      </c>
      <c r="J111" s="165" t="s">
        <v>564</v>
      </c>
    </row>
    <row r="112" s="151" customFormat="1" ht="42" customHeight="1" spans="1:10">
      <c r="A112" s="163"/>
      <c r="B112" s="164"/>
      <c r="C112" s="164" t="s">
        <v>309</v>
      </c>
      <c r="D112" s="164" t="s">
        <v>320</v>
      </c>
      <c r="E112" s="165" t="s">
        <v>565</v>
      </c>
      <c r="F112" s="164" t="s">
        <v>312</v>
      </c>
      <c r="G112" s="165" t="s">
        <v>322</v>
      </c>
      <c r="H112" s="164" t="s">
        <v>323</v>
      </c>
      <c r="I112" s="164" t="s">
        <v>527</v>
      </c>
      <c r="J112" s="165" t="s">
        <v>566</v>
      </c>
    </row>
    <row r="113" s="151" customFormat="1" ht="42" customHeight="1" spans="1:10">
      <c r="A113" s="163"/>
      <c r="B113" s="164"/>
      <c r="C113" s="164" t="s">
        <v>309</v>
      </c>
      <c r="D113" s="164" t="s">
        <v>320</v>
      </c>
      <c r="E113" s="165" t="s">
        <v>567</v>
      </c>
      <c r="F113" s="164" t="s">
        <v>312</v>
      </c>
      <c r="G113" s="165" t="s">
        <v>322</v>
      </c>
      <c r="H113" s="164" t="s">
        <v>323</v>
      </c>
      <c r="I113" s="164" t="s">
        <v>527</v>
      </c>
      <c r="J113" s="165" t="s">
        <v>568</v>
      </c>
    </row>
    <row r="114" s="151" customFormat="1" ht="42" customHeight="1" spans="1:10">
      <c r="A114" s="163" t="s">
        <v>316</v>
      </c>
      <c r="B114" s="164" t="s">
        <v>317</v>
      </c>
      <c r="C114" s="164" t="s">
        <v>309</v>
      </c>
      <c r="D114" s="164" t="s">
        <v>325</v>
      </c>
      <c r="E114" s="165" t="s">
        <v>541</v>
      </c>
      <c r="F114" s="164" t="s">
        <v>312</v>
      </c>
      <c r="G114" s="165" t="s">
        <v>542</v>
      </c>
      <c r="H114" s="164" t="s">
        <v>543</v>
      </c>
      <c r="I114" s="164" t="s">
        <v>527</v>
      </c>
      <c r="J114" s="165" t="s">
        <v>544</v>
      </c>
    </row>
    <row r="115" s="151" customFormat="1" ht="42" customHeight="1" spans="1:10">
      <c r="A115" s="163" t="s">
        <v>316</v>
      </c>
      <c r="B115" s="164" t="s">
        <v>317</v>
      </c>
      <c r="C115" s="164" t="s">
        <v>309</v>
      </c>
      <c r="D115" s="164" t="s">
        <v>331</v>
      </c>
      <c r="E115" s="165" t="s">
        <v>332</v>
      </c>
      <c r="F115" s="164" t="s">
        <v>333</v>
      </c>
      <c r="G115" s="165" t="s">
        <v>382</v>
      </c>
      <c r="H115" s="164" t="s">
        <v>335</v>
      </c>
      <c r="I115" s="164" t="s">
        <v>314</v>
      </c>
      <c r="J115" s="165" t="s">
        <v>336</v>
      </c>
    </row>
    <row r="116" s="151" customFormat="1" ht="42" customHeight="1" spans="1:10">
      <c r="A116" s="163" t="s">
        <v>316</v>
      </c>
      <c r="B116" s="164" t="s">
        <v>317</v>
      </c>
      <c r="C116" s="164" t="s">
        <v>337</v>
      </c>
      <c r="D116" s="164" t="s">
        <v>338</v>
      </c>
      <c r="E116" s="165" t="s">
        <v>569</v>
      </c>
      <c r="F116" s="164" t="s">
        <v>312</v>
      </c>
      <c r="G116" s="165" t="s">
        <v>570</v>
      </c>
      <c r="H116" s="164" t="s">
        <v>328</v>
      </c>
      <c r="I116" s="164" t="s">
        <v>546</v>
      </c>
      <c r="J116" s="165" t="s">
        <v>571</v>
      </c>
    </row>
    <row r="117" s="151" customFormat="1" ht="42" customHeight="1" spans="1:10">
      <c r="A117" s="163" t="s">
        <v>316</v>
      </c>
      <c r="B117" s="164" t="s">
        <v>317</v>
      </c>
      <c r="C117" s="164" t="s">
        <v>337</v>
      </c>
      <c r="D117" s="164" t="s">
        <v>367</v>
      </c>
      <c r="E117" s="165" t="s">
        <v>572</v>
      </c>
      <c r="F117" s="164" t="s">
        <v>312</v>
      </c>
      <c r="G117" s="165" t="s">
        <v>459</v>
      </c>
      <c r="H117" s="164" t="s">
        <v>328</v>
      </c>
      <c r="I117" s="164" t="s">
        <v>546</v>
      </c>
      <c r="J117" s="165" t="s">
        <v>573</v>
      </c>
    </row>
    <row r="118" s="151" customFormat="1" ht="42" customHeight="1" spans="1:10">
      <c r="A118" s="163" t="s">
        <v>316</v>
      </c>
      <c r="B118" s="164" t="s">
        <v>317</v>
      </c>
      <c r="C118" s="164" t="s">
        <v>341</v>
      </c>
      <c r="D118" s="164" t="s">
        <v>342</v>
      </c>
      <c r="E118" s="165" t="s">
        <v>574</v>
      </c>
      <c r="F118" s="164" t="s">
        <v>394</v>
      </c>
      <c r="G118" s="165" t="s">
        <v>371</v>
      </c>
      <c r="H118" s="164" t="s">
        <v>323</v>
      </c>
      <c r="I118" s="164" t="s">
        <v>314</v>
      </c>
      <c r="J118" s="165" t="s">
        <v>575</v>
      </c>
    </row>
    <row r="119" s="151" customFormat="1" ht="42" customHeight="1" spans="1:10">
      <c r="A119" s="163" t="s">
        <v>290</v>
      </c>
      <c r="B119" s="164" t="s">
        <v>576</v>
      </c>
      <c r="C119" s="164" t="s">
        <v>309</v>
      </c>
      <c r="D119" s="164" t="s">
        <v>310</v>
      </c>
      <c r="E119" s="165" t="s">
        <v>577</v>
      </c>
      <c r="F119" s="164" t="s">
        <v>526</v>
      </c>
      <c r="G119" s="167" t="s">
        <v>578</v>
      </c>
      <c r="H119" s="164" t="s">
        <v>375</v>
      </c>
      <c r="I119" s="164" t="s">
        <v>527</v>
      </c>
      <c r="J119" s="165" t="s">
        <v>579</v>
      </c>
    </row>
    <row r="120" s="151" customFormat="1" ht="42" customHeight="1" spans="1:10">
      <c r="A120" s="163" t="s">
        <v>316</v>
      </c>
      <c r="B120" s="164" t="s">
        <v>317</v>
      </c>
      <c r="C120" s="164" t="s">
        <v>309</v>
      </c>
      <c r="D120" s="164" t="s">
        <v>310</v>
      </c>
      <c r="E120" s="165" t="s">
        <v>580</v>
      </c>
      <c r="F120" s="164" t="s">
        <v>526</v>
      </c>
      <c r="G120" s="165" t="s">
        <v>581</v>
      </c>
      <c r="H120" s="164" t="s">
        <v>582</v>
      </c>
      <c r="I120" s="164" t="s">
        <v>527</v>
      </c>
      <c r="J120" s="165" t="s">
        <v>583</v>
      </c>
    </row>
    <row r="121" s="151" customFormat="1" ht="42" customHeight="1" spans="1:10">
      <c r="A121" s="163"/>
      <c r="B121" s="164"/>
      <c r="C121" s="164" t="s">
        <v>309</v>
      </c>
      <c r="D121" s="164" t="s">
        <v>310</v>
      </c>
      <c r="E121" s="165" t="s">
        <v>584</v>
      </c>
      <c r="F121" s="164" t="s">
        <v>526</v>
      </c>
      <c r="G121" s="165" t="s">
        <v>585</v>
      </c>
      <c r="H121" s="164" t="s">
        <v>375</v>
      </c>
      <c r="I121" s="164" t="s">
        <v>527</v>
      </c>
      <c r="J121" s="165" t="s">
        <v>586</v>
      </c>
    </row>
    <row r="122" s="151" customFormat="1" ht="42" customHeight="1" spans="1:10">
      <c r="A122" s="163"/>
      <c r="B122" s="164"/>
      <c r="C122" s="164" t="s">
        <v>309</v>
      </c>
      <c r="D122" s="164" t="s">
        <v>310</v>
      </c>
      <c r="E122" s="165" t="s">
        <v>587</v>
      </c>
      <c r="F122" s="164" t="s">
        <v>526</v>
      </c>
      <c r="G122" s="165" t="s">
        <v>423</v>
      </c>
      <c r="H122" s="164" t="s">
        <v>588</v>
      </c>
      <c r="I122" s="164" t="s">
        <v>527</v>
      </c>
      <c r="J122" s="165" t="s">
        <v>589</v>
      </c>
    </row>
    <row r="123" s="151" customFormat="1" ht="42" customHeight="1" spans="1:10">
      <c r="A123" s="163"/>
      <c r="B123" s="164"/>
      <c r="C123" s="164" t="s">
        <v>309</v>
      </c>
      <c r="D123" s="164" t="s">
        <v>310</v>
      </c>
      <c r="E123" s="165" t="s">
        <v>590</v>
      </c>
      <c r="F123" s="164" t="s">
        <v>312</v>
      </c>
      <c r="G123" s="165" t="s">
        <v>81</v>
      </c>
      <c r="H123" s="164" t="s">
        <v>349</v>
      </c>
      <c r="I123" s="164" t="s">
        <v>527</v>
      </c>
      <c r="J123" s="165" t="s">
        <v>591</v>
      </c>
    </row>
    <row r="124" s="151" customFormat="1" ht="42" customHeight="1" spans="1:10">
      <c r="A124" s="163" t="s">
        <v>316</v>
      </c>
      <c r="B124" s="164" t="s">
        <v>317</v>
      </c>
      <c r="C124" s="164" t="s">
        <v>309</v>
      </c>
      <c r="D124" s="164" t="s">
        <v>320</v>
      </c>
      <c r="E124" s="165" t="s">
        <v>537</v>
      </c>
      <c r="F124" s="164" t="s">
        <v>312</v>
      </c>
      <c r="G124" s="165" t="s">
        <v>322</v>
      </c>
      <c r="H124" s="164" t="s">
        <v>323</v>
      </c>
      <c r="I124" s="164" t="s">
        <v>527</v>
      </c>
      <c r="J124" s="165" t="s">
        <v>538</v>
      </c>
    </row>
    <row r="125" s="151" customFormat="1" ht="42" customHeight="1" spans="1:10">
      <c r="A125" s="163"/>
      <c r="B125" s="164"/>
      <c r="C125" s="164" t="s">
        <v>309</v>
      </c>
      <c r="D125" s="164" t="s">
        <v>320</v>
      </c>
      <c r="E125" s="165" t="s">
        <v>592</v>
      </c>
      <c r="F125" s="164" t="s">
        <v>312</v>
      </c>
      <c r="G125" s="165" t="s">
        <v>322</v>
      </c>
      <c r="H125" s="164" t="s">
        <v>323</v>
      </c>
      <c r="I125" s="164" t="s">
        <v>527</v>
      </c>
      <c r="J125" s="165" t="s">
        <v>593</v>
      </c>
    </row>
    <row r="126" s="151" customFormat="1" ht="42" customHeight="1" spans="1:10">
      <c r="A126" s="163"/>
      <c r="B126" s="164"/>
      <c r="C126" s="164" t="s">
        <v>309</v>
      </c>
      <c r="D126" s="164" t="s">
        <v>320</v>
      </c>
      <c r="E126" s="165" t="s">
        <v>594</v>
      </c>
      <c r="F126" s="164" t="s">
        <v>312</v>
      </c>
      <c r="G126" s="165" t="s">
        <v>322</v>
      </c>
      <c r="H126" s="164" t="s">
        <v>323</v>
      </c>
      <c r="I126" s="164" t="s">
        <v>527</v>
      </c>
      <c r="J126" s="165" t="s">
        <v>595</v>
      </c>
    </row>
    <row r="127" s="151" customFormat="1" ht="42" customHeight="1" spans="1:10">
      <c r="A127" s="163"/>
      <c r="B127" s="164"/>
      <c r="C127" s="164" t="s">
        <v>309</v>
      </c>
      <c r="D127" s="164" t="s">
        <v>320</v>
      </c>
      <c r="E127" s="165" t="s">
        <v>539</v>
      </c>
      <c r="F127" s="164" t="s">
        <v>312</v>
      </c>
      <c r="G127" s="165" t="s">
        <v>322</v>
      </c>
      <c r="H127" s="164" t="s">
        <v>323</v>
      </c>
      <c r="I127" s="164" t="s">
        <v>527</v>
      </c>
      <c r="J127" s="165" t="s">
        <v>540</v>
      </c>
    </row>
    <row r="128" s="151" customFormat="1" ht="42" customHeight="1" spans="1:10">
      <c r="A128" s="163" t="s">
        <v>316</v>
      </c>
      <c r="B128" s="164" t="s">
        <v>317</v>
      </c>
      <c r="C128" s="164" t="s">
        <v>309</v>
      </c>
      <c r="D128" s="164" t="s">
        <v>325</v>
      </c>
      <c r="E128" s="165" t="s">
        <v>541</v>
      </c>
      <c r="F128" s="164" t="s">
        <v>312</v>
      </c>
      <c r="G128" s="165" t="s">
        <v>542</v>
      </c>
      <c r="H128" s="164" t="s">
        <v>543</v>
      </c>
      <c r="I128" s="164" t="s">
        <v>527</v>
      </c>
      <c r="J128" s="165" t="s">
        <v>544</v>
      </c>
    </row>
    <row r="129" s="151" customFormat="1" ht="42" customHeight="1" spans="1:10">
      <c r="A129" s="163" t="s">
        <v>316</v>
      </c>
      <c r="B129" s="164" t="s">
        <v>317</v>
      </c>
      <c r="C129" s="164" t="s">
        <v>309</v>
      </c>
      <c r="D129" s="164" t="s">
        <v>331</v>
      </c>
      <c r="E129" s="165" t="s">
        <v>332</v>
      </c>
      <c r="F129" s="164" t="s">
        <v>333</v>
      </c>
      <c r="G129" s="165" t="s">
        <v>382</v>
      </c>
      <c r="H129" s="164" t="s">
        <v>335</v>
      </c>
      <c r="I129" s="164" t="s">
        <v>314</v>
      </c>
      <c r="J129" s="165" t="s">
        <v>336</v>
      </c>
    </row>
    <row r="130" s="151" customFormat="1" ht="42" customHeight="1" spans="1:10">
      <c r="A130" s="163" t="s">
        <v>316</v>
      </c>
      <c r="B130" s="164" t="s">
        <v>317</v>
      </c>
      <c r="C130" s="164" t="s">
        <v>337</v>
      </c>
      <c r="D130" s="164" t="s">
        <v>338</v>
      </c>
      <c r="E130" s="165" t="s">
        <v>596</v>
      </c>
      <c r="F130" s="164" t="s">
        <v>312</v>
      </c>
      <c r="G130" s="165" t="s">
        <v>459</v>
      </c>
      <c r="H130" s="164" t="s">
        <v>328</v>
      </c>
      <c r="I130" s="164" t="s">
        <v>546</v>
      </c>
      <c r="J130" s="165" t="s">
        <v>547</v>
      </c>
    </row>
    <row r="131" s="151" customFormat="1" ht="42" customHeight="1" spans="1:10">
      <c r="A131" s="163" t="s">
        <v>316</v>
      </c>
      <c r="B131" s="164" t="s">
        <v>317</v>
      </c>
      <c r="C131" s="164" t="s">
        <v>337</v>
      </c>
      <c r="D131" s="164" t="s">
        <v>362</v>
      </c>
      <c r="E131" s="165" t="s">
        <v>548</v>
      </c>
      <c r="F131" s="164" t="s">
        <v>312</v>
      </c>
      <c r="G131" s="165" t="s">
        <v>434</v>
      </c>
      <c r="H131" s="164" t="s">
        <v>328</v>
      </c>
      <c r="I131" s="164" t="s">
        <v>546</v>
      </c>
      <c r="J131" s="165" t="s">
        <v>549</v>
      </c>
    </row>
    <row r="132" s="151" customFormat="1" ht="42" customHeight="1" spans="1:10">
      <c r="A132" s="163" t="s">
        <v>316</v>
      </c>
      <c r="B132" s="164" t="s">
        <v>317</v>
      </c>
      <c r="C132" s="164" t="s">
        <v>341</v>
      </c>
      <c r="D132" s="164" t="s">
        <v>342</v>
      </c>
      <c r="E132" s="165" t="s">
        <v>574</v>
      </c>
      <c r="F132" s="164" t="s">
        <v>394</v>
      </c>
      <c r="G132" s="165" t="s">
        <v>371</v>
      </c>
      <c r="H132" s="164" t="s">
        <v>323</v>
      </c>
      <c r="I132" s="164" t="s">
        <v>314</v>
      </c>
      <c r="J132" s="165" t="s">
        <v>575</v>
      </c>
    </row>
    <row r="133" s="151" customFormat="1" ht="42" customHeight="1" spans="1:10">
      <c r="A133" s="163" t="s">
        <v>249</v>
      </c>
      <c r="B133" s="164" t="s">
        <v>597</v>
      </c>
      <c r="C133" s="164" t="s">
        <v>309</v>
      </c>
      <c r="D133" s="164" t="s">
        <v>310</v>
      </c>
      <c r="E133" s="165" t="s">
        <v>598</v>
      </c>
      <c r="F133" s="164" t="s">
        <v>312</v>
      </c>
      <c r="G133" s="167">
        <v>1</v>
      </c>
      <c r="H133" s="164" t="s">
        <v>599</v>
      </c>
      <c r="I133" s="164" t="s">
        <v>314</v>
      </c>
      <c r="J133" s="165" t="s">
        <v>600</v>
      </c>
    </row>
    <row r="134" s="151" customFormat="1" ht="42" customHeight="1" spans="1:10">
      <c r="A134" s="163"/>
      <c r="B134" s="164"/>
      <c r="C134" s="164" t="s">
        <v>309</v>
      </c>
      <c r="D134" s="164" t="s">
        <v>320</v>
      </c>
      <c r="E134" s="165" t="s">
        <v>601</v>
      </c>
      <c r="F134" s="164" t="s">
        <v>312</v>
      </c>
      <c r="G134" s="165" t="s">
        <v>322</v>
      </c>
      <c r="H134" s="164" t="s">
        <v>323</v>
      </c>
      <c r="I134" s="164" t="s">
        <v>314</v>
      </c>
      <c r="J134" s="165" t="s">
        <v>602</v>
      </c>
    </row>
    <row r="135" s="151" customFormat="1" ht="42" customHeight="1" spans="1:10">
      <c r="A135" s="163" t="s">
        <v>316</v>
      </c>
      <c r="B135" s="164" t="s">
        <v>317</v>
      </c>
      <c r="C135" s="164" t="s">
        <v>309</v>
      </c>
      <c r="D135" s="164" t="s">
        <v>325</v>
      </c>
      <c r="E135" s="165" t="s">
        <v>603</v>
      </c>
      <c r="F135" s="164" t="s">
        <v>333</v>
      </c>
      <c r="G135" s="165" t="s">
        <v>408</v>
      </c>
      <c r="H135" s="164" t="s">
        <v>604</v>
      </c>
      <c r="I135" s="164" t="s">
        <v>314</v>
      </c>
      <c r="J135" s="165" t="s">
        <v>605</v>
      </c>
    </row>
    <row r="136" s="151" customFormat="1" ht="42" customHeight="1" spans="1:10">
      <c r="A136" s="163" t="s">
        <v>316</v>
      </c>
      <c r="B136" s="164" t="s">
        <v>317</v>
      </c>
      <c r="C136" s="164" t="s">
        <v>309</v>
      </c>
      <c r="D136" s="164" t="s">
        <v>331</v>
      </c>
      <c r="E136" s="165" t="s">
        <v>332</v>
      </c>
      <c r="F136" s="164" t="s">
        <v>333</v>
      </c>
      <c r="G136" s="165" t="s">
        <v>382</v>
      </c>
      <c r="H136" s="164" t="s">
        <v>335</v>
      </c>
      <c r="I136" s="164" t="s">
        <v>314</v>
      </c>
      <c r="J136" s="165" t="s">
        <v>336</v>
      </c>
    </row>
    <row r="137" s="151" customFormat="1" ht="42" customHeight="1" spans="1:10">
      <c r="A137" s="163" t="s">
        <v>316</v>
      </c>
      <c r="B137" s="164" t="s">
        <v>317</v>
      </c>
      <c r="C137" s="164" t="s">
        <v>337</v>
      </c>
      <c r="D137" s="164" t="s">
        <v>362</v>
      </c>
      <c r="E137" s="165" t="s">
        <v>606</v>
      </c>
      <c r="F137" s="164" t="s">
        <v>312</v>
      </c>
      <c r="G137" s="165" t="s">
        <v>607</v>
      </c>
      <c r="H137" s="164" t="s">
        <v>328</v>
      </c>
      <c r="I137" s="164" t="s">
        <v>329</v>
      </c>
      <c r="J137" s="165" t="s">
        <v>608</v>
      </c>
    </row>
    <row r="138" s="151" customFormat="1" ht="42" customHeight="1" spans="1:10">
      <c r="A138" s="163" t="s">
        <v>316</v>
      </c>
      <c r="B138" s="164" t="s">
        <v>317</v>
      </c>
      <c r="C138" s="164" t="s">
        <v>337</v>
      </c>
      <c r="D138" s="164" t="s">
        <v>367</v>
      </c>
      <c r="E138" s="165" t="s">
        <v>609</v>
      </c>
      <c r="F138" s="164" t="s">
        <v>312</v>
      </c>
      <c r="G138" s="165" t="s">
        <v>610</v>
      </c>
      <c r="H138" s="164" t="s">
        <v>328</v>
      </c>
      <c r="I138" s="164" t="s">
        <v>329</v>
      </c>
      <c r="J138" s="165" t="s">
        <v>611</v>
      </c>
    </row>
    <row r="139" s="151" customFormat="1" ht="42" customHeight="1" spans="1:10">
      <c r="A139" s="163" t="s">
        <v>316</v>
      </c>
      <c r="B139" s="164" t="s">
        <v>317</v>
      </c>
      <c r="C139" s="164" t="s">
        <v>341</v>
      </c>
      <c r="D139" s="164" t="s">
        <v>342</v>
      </c>
      <c r="E139" s="165" t="s">
        <v>393</v>
      </c>
      <c r="F139" s="164" t="s">
        <v>394</v>
      </c>
      <c r="G139" s="165" t="s">
        <v>345</v>
      </c>
      <c r="H139" s="164" t="s">
        <v>323</v>
      </c>
      <c r="I139" s="164" t="s">
        <v>314</v>
      </c>
      <c r="J139" s="165" t="s">
        <v>612</v>
      </c>
    </row>
    <row r="140" s="151" customFormat="1" ht="42" customHeight="1" spans="1:10">
      <c r="A140" s="163" t="s">
        <v>252</v>
      </c>
      <c r="B140" s="164" t="s">
        <v>613</v>
      </c>
      <c r="C140" s="164" t="s">
        <v>309</v>
      </c>
      <c r="D140" s="164" t="s">
        <v>310</v>
      </c>
      <c r="E140" s="165" t="s">
        <v>614</v>
      </c>
      <c r="F140" s="164" t="s">
        <v>312</v>
      </c>
      <c r="G140" s="167" t="s">
        <v>93</v>
      </c>
      <c r="H140" s="164" t="s">
        <v>398</v>
      </c>
      <c r="I140" s="164" t="s">
        <v>314</v>
      </c>
      <c r="J140" s="165" t="s">
        <v>615</v>
      </c>
    </row>
    <row r="141" s="151" customFormat="1" ht="42" customHeight="1" spans="1:10">
      <c r="A141" s="163" t="s">
        <v>316</v>
      </c>
      <c r="B141" s="164" t="s">
        <v>317</v>
      </c>
      <c r="C141" s="164" t="s">
        <v>309</v>
      </c>
      <c r="D141" s="164" t="s">
        <v>310</v>
      </c>
      <c r="E141" s="165" t="s">
        <v>616</v>
      </c>
      <c r="F141" s="164" t="s">
        <v>312</v>
      </c>
      <c r="G141" s="165" t="s">
        <v>91</v>
      </c>
      <c r="H141" s="164" t="s">
        <v>398</v>
      </c>
      <c r="I141" s="164" t="s">
        <v>314</v>
      </c>
      <c r="J141" s="165" t="s">
        <v>617</v>
      </c>
    </row>
    <row r="142" s="151" customFormat="1" ht="42" customHeight="1" spans="1:10">
      <c r="A142" s="163"/>
      <c r="B142" s="164"/>
      <c r="C142" s="164" t="s">
        <v>309</v>
      </c>
      <c r="D142" s="164" t="s">
        <v>310</v>
      </c>
      <c r="E142" s="165" t="s">
        <v>618</v>
      </c>
      <c r="F142" s="164" t="s">
        <v>312</v>
      </c>
      <c r="G142" s="165" t="s">
        <v>90</v>
      </c>
      <c r="H142" s="164" t="s">
        <v>398</v>
      </c>
      <c r="I142" s="164" t="s">
        <v>314</v>
      </c>
      <c r="J142" s="165" t="s">
        <v>619</v>
      </c>
    </row>
    <row r="143" s="151" customFormat="1" ht="42" customHeight="1" spans="1:10">
      <c r="A143" s="163"/>
      <c r="B143" s="164"/>
      <c r="C143" s="164" t="s">
        <v>309</v>
      </c>
      <c r="D143" s="164" t="s">
        <v>310</v>
      </c>
      <c r="E143" s="165" t="s">
        <v>620</v>
      </c>
      <c r="F143" s="164" t="s">
        <v>312</v>
      </c>
      <c r="G143" s="165" t="s">
        <v>423</v>
      </c>
      <c r="H143" s="164" t="s">
        <v>398</v>
      </c>
      <c r="I143" s="164" t="s">
        <v>314</v>
      </c>
      <c r="J143" s="165" t="s">
        <v>621</v>
      </c>
    </row>
    <row r="144" s="151" customFormat="1" ht="42" customHeight="1" spans="1:10">
      <c r="A144" s="163"/>
      <c r="B144" s="164"/>
      <c r="C144" s="164" t="s">
        <v>309</v>
      </c>
      <c r="D144" s="164" t="s">
        <v>310</v>
      </c>
      <c r="E144" s="165" t="s">
        <v>622</v>
      </c>
      <c r="F144" s="164" t="s">
        <v>385</v>
      </c>
      <c r="G144" s="165" t="s">
        <v>81</v>
      </c>
      <c r="H144" s="164" t="s">
        <v>398</v>
      </c>
      <c r="I144" s="164" t="s">
        <v>314</v>
      </c>
      <c r="J144" s="165" t="s">
        <v>623</v>
      </c>
    </row>
    <row r="145" s="151" customFormat="1" ht="42" customHeight="1" spans="1:10">
      <c r="A145" s="163" t="s">
        <v>316</v>
      </c>
      <c r="B145" s="164" t="s">
        <v>317</v>
      </c>
      <c r="C145" s="164" t="s">
        <v>309</v>
      </c>
      <c r="D145" s="164" t="s">
        <v>320</v>
      </c>
      <c r="E145" s="165" t="s">
        <v>624</v>
      </c>
      <c r="F145" s="164" t="s">
        <v>312</v>
      </c>
      <c r="G145" s="165" t="s">
        <v>322</v>
      </c>
      <c r="H145" s="164" t="s">
        <v>323</v>
      </c>
      <c r="I145" s="164" t="s">
        <v>314</v>
      </c>
      <c r="J145" s="165" t="s">
        <v>625</v>
      </c>
    </row>
    <row r="146" s="151" customFormat="1" ht="42" customHeight="1" spans="1:10">
      <c r="A146" s="163" t="s">
        <v>316</v>
      </c>
      <c r="B146" s="164" t="s">
        <v>317</v>
      </c>
      <c r="C146" s="164" t="s">
        <v>309</v>
      </c>
      <c r="D146" s="164" t="s">
        <v>325</v>
      </c>
      <c r="E146" s="165" t="s">
        <v>626</v>
      </c>
      <c r="F146" s="164" t="s">
        <v>312</v>
      </c>
      <c r="G146" s="165" t="s">
        <v>408</v>
      </c>
      <c r="H146" s="164" t="s">
        <v>604</v>
      </c>
      <c r="I146" s="164" t="s">
        <v>314</v>
      </c>
      <c r="J146" s="165" t="s">
        <v>627</v>
      </c>
    </row>
    <row r="147" s="151" customFormat="1" ht="42" customHeight="1" spans="1:10">
      <c r="A147" s="163" t="s">
        <v>316</v>
      </c>
      <c r="B147" s="164" t="s">
        <v>317</v>
      </c>
      <c r="C147" s="164" t="s">
        <v>309</v>
      </c>
      <c r="D147" s="164" t="s">
        <v>331</v>
      </c>
      <c r="E147" s="165" t="s">
        <v>332</v>
      </c>
      <c r="F147" s="164" t="s">
        <v>333</v>
      </c>
      <c r="G147" s="165" t="s">
        <v>382</v>
      </c>
      <c r="H147" s="164" t="s">
        <v>335</v>
      </c>
      <c r="I147" s="164" t="s">
        <v>314</v>
      </c>
      <c r="J147" s="165" t="s">
        <v>336</v>
      </c>
    </row>
    <row r="148" s="151" customFormat="1" ht="42" customHeight="1" spans="1:10">
      <c r="A148" s="163" t="s">
        <v>316</v>
      </c>
      <c r="B148" s="164" t="s">
        <v>317</v>
      </c>
      <c r="C148" s="164" t="s">
        <v>337</v>
      </c>
      <c r="D148" s="164" t="s">
        <v>338</v>
      </c>
      <c r="E148" s="165" t="s">
        <v>628</v>
      </c>
      <c r="F148" s="164" t="s">
        <v>312</v>
      </c>
      <c r="G148" s="165" t="s">
        <v>416</v>
      </c>
      <c r="H148" s="164" t="s">
        <v>417</v>
      </c>
      <c r="I148" s="164" t="s">
        <v>314</v>
      </c>
      <c r="J148" s="165" t="s">
        <v>629</v>
      </c>
    </row>
    <row r="149" s="151" customFormat="1" ht="42" customHeight="1" spans="1:10">
      <c r="A149" s="163" t="s">
        <v>316</v>
      </c>
      <c r="B149" s="164" t="s">
        <v>317</v>
      </c>
      <c r="C149" s="164" t="s">
        <v>337</v>
      </c>
      <c r="D149" s="164" t="s">
        <v>367</v>
      </c>
      <c r="E149" s="165" t="s">
        <v>630</v>
      </c>
      <c r="F149" s="164" t="s">
        <v>312</v>
      </c>
      <c r="G149" s="165" t="s">
        <v>519</v>
      </c>
      <c r="H149" s="164" t="s">
        <v>328</v>
      </c>
      <c r="I149" s="164" t="s">
        <v>329</v>
      </c>
      <c r="J149" s="165" t="s">
        <v>631</v>
      </c>
    </row>
    <row r="150" s="151" customFormat="1" ht="42" customHeight="1" spans="1:10">
      <c r="A150" s="163" t="s">
        <v>316</v>
      </c>
      <c r="B150" s="164" t="s">
        <v>317</v>
      </c>
      <c r="C150" s="164" t="s">
        <v>341</v>
      </c>
      <c r="D150" s="164" t="s">
        <v>342</v>
      </c>
      <c r="E150" s="165" t="s">
        <v>632</v>
      </c>
      <c r="F150" s="164" t="s">
        <v>394</v>
      </c>
      <c r="G150" s="165" t="s">
        <v>371</v>
      </c>
      <c r="H150" s="164" t="s">
        <v>323</v>
      </c>
      <c r="I150" s="164" t="s">
        <v>314</v>
      </c>
      <c r="J150" s="165" t="s">
        <v>632</v>
      </c>
    </row>
    <row r="151" s="151" customFormat="1" ht="42" customHeight="1" spans="1:10">
      <c r="A151" s="163" t="s">
        <v>254</v>
      </c>
      <c r="B151" s="164" t="s">
        <v>633</v>
      </c>
      <c r="C151" s="164" t="s">
        <v>309</v>
      </c>
      <c r="D151" s="164" t="s">
        <v>310</v>
      </c>
      <c r="E151" s="165" t="s">
        <v>634</v>
      </c>
      <c r="F151" s="164" t="s">
        <v>312</v>
      </c>
      <c r="G151" s="167" t="s">
        <v>423</v>
      </c>
      <c r="H151" s="164" t="s">
        <v>635</v>
      </c>
      <c r="I151" s="164" t="s">
        <v>314</v>
      </c>
      <c r="J151" s="165" t="s">
        <v>636</v>
      </c>
    </row>
    <row r="152" s="151" customFormat="1" ht="42" customHeight="1" spans="1:10">
      <c r="A152" s="163" t="s">
        <v>316</v>
      </c>
      <c r="B152" s="164" t="s">
        <v>317</v>
      </c>
      <c r="C152" s="164" t="s">
        <v>309</v>
      </c>
      <c r="D152" s="164" t="s">
        <v>310</v>
      </c>
      <c r="E152" s="165" t="s">
        <v>637</v>
      </c>
      <c r="F152" s="164" t="s">
        <v>312</v>
      </c>
      <c r="G152" s="165" t="s">
        <v>423</v>
      </c>
      <c r="H152" s="164" t="s">
        <v>635</v>
      </c>
      <c r="I152" s="164" t="s">
        <v>314</v>
      </c>
      <c r="J152" s="165" t="s">
        <v>636</v>
      </c>
    </row>
    <row r="153" s="151" customFormat="1" ht="42" customHeight="1" spans="1:10">
      <c r="A153" s="163"/>
      <c r="B153" s="164"/>
      <c r="C153" s="164" t="s">
        <v>309</v>
      </c>
      <c r="D153" s="164" t="s">
        <v>310</v>
      </c>
      <c r="E153" s="165" t="s">
        <v>638</v>
      </c>
      <c r="F153" s="164" t="s">
        <v>312</v>
      </c>
      <c r="G153" s="165" t="s">
        <v>423</v>
      </c>
      <c r="H153" s="164" t="s">
        <v>635</v>
      </c>
      <c r="I153" s="164" t="s">
        <v>314</v>
      </c>
      <c r="J153" s="165" t="s">
        <v>636</v>
      </c>
    </row>
    <row r="154" s="151" customFormat="1" ht="42" customHeight="1" spans="1:10">
      <c r="A154" s="163" t="s">
        <v>316</v>
      </c>
      <c r="B154" s="164" t="s">
        <v>317</v>
      </c>
      <c r="C154" s="164" t="s">
        <v>309</v>
      </c>
      <c r="D154" s="164" t="s">
        <v>320</v>
      </c>
      <c r="E154" s="165" t="s">
        <v>639</v>
      </c>
      <c r="F154" s="164" t="s">
        <v>312</v>
      </c>
      <c r="G154" s="165" t="s">
        <v>322</v>
      </c>
      <c r="H154" s="164" t="s">
        <v>323</v>
      </c>
      <c r="I154" s="164" t="s">
        <v>314</v>
      </c>
      <c r="J154" s="165" t="s">
        <v>640</v>
      </c>
    </row>
    <row r="155" s="151" customFormat="1" ht="42" customHeight="1" spans="1:10">
      <c r="A155" s="163" t="s">
        <v>316</v>
      </c>
      <c r="B155" s="164" t="s">
        <v>317</v>
      </c>
      <c r="C155" s="164" t="s">
        <v>309</v>
      </c>
      <c r="D155" s="164" t="s">
        <v>325</v>
      </c>
      <c r="E155" s="165" t="s">
        <v>641</v>
      </c>
      <c r="F155" s="164" t="s">
        <v>312</v>
      </c>
      <c r="G155" s="165" t="s">
        <v>642</v>
      </c>
      <c r="H155" s="164" t="s">
        <v>323</v>
      </c>
      <c r="I155" s="164" t="s">
        <v>314</v>
      </c>
      <c r="J155" s="165" t="s">
        <v>643</v>
      </c>
    </row>
    <row r="156" s="151" customFormat="1" ht="42" customHeight="1" spans="1:10">
      <c r="A156" s="163" t="s">
        <v>316</v>
      </c>
      <c r="B156" s="164" t="s">
        <v>317</v>
      </c>
      <c r="C156" s="164" t="s">
        <v>309</v>
      </c>
      <c r="D156" s="164" t="s">
        <v>331</v>
      </c>
      <c r="E156" s="165" t="s">
        <v>332</v>
      </c>
      <c r="F156" s="164" t="s">
        <v>333</v>
      </c>
      <c r="G156" s="165" t="s">
        <v>382</v>
      </c>
      <c r="H156" s="164" t="s">
        <v>335</v>
      </c>
      <c r="I156" s="164" t="s">
        <v>314</v>
      </c>
      <c r="J156" s="165" t="s">
        <v>336</v>
      </c>
    </row>
    <row r="157" s="151" customFormat="1" ht="42" customHeight="1" spans="1:10">
      <c r="A157" s="163" t="s">
        <v>316</v>
      </c>
      <c r="B157" s="164" t="s">
        <v>317</v>
      </c>
      <c r="C157" s="164" t="s">
        <v>337</v>
      </c>
      <c r="D157" s="164" t="s">
        <v>338</v>
      </c>
      <c r="E157" s="165" t="s">
        <v>644</v>
      </c>
      <c r="F157" s="164" t="s">
        <v>312</v>
      </c>
      <c r="G157" s="165" t="s">
        <v>645</v>
      </c>
      <c r="H157" s="164" t="s">
        <v>328</v>
      </c>
      <c r="I157" s="164" t="s">
        <v>329</v>
      </c>
      <c r="J157" s="165" t="s">
        <v>646</v>
      </c>
    </row>
    <row r="158" s="151" customFormat="1" ht="42" customHeight="1" spans="1:10">
      <c r="A158" s="163"/>
      <c r="B158" s="164"/>
      <c r="C158" s="164" t="s">
        <v>337</v>
      </c>
      <c r="D158" s="164" t="s">
        <v>362</v>
      </c>
      <c r="E158" s="165" t="s">
        <v>647</v>
      </c>
      <c r="F158" s="164" t="s">
        <v>312</v>
      </c>
      <c r="G158" s="165" t="s">
        <v>648</v>
      </c>
      <c r="H158" s="164" t="s">
        <v>328</v>
      </c>
      <c r="I158" s="164" t="s">
        <v>329</v>
      </c>
      <c r="J158" s="165" t="s">
        <v>649</v>
      </c>
    </row>
    <row r="159" s="151" customFormat="1" ht="42" customHeight="1" spans="1:10">
      <c r="A159" s="163" t="s">
        <v>316</v>
      </c>
      <c r="B159" s="164" t="s">
        <v>317</v>
      </c>
      <c r="C159" s="164" t="s">
        <v>337</v>
      </c>
      <c r="D159" s="164" t="s">
        <v>367</v>
      </c>
      <c r="E159" s="165" t="s">
        <v>650</v>
      </c>
      <c r="F159" s="164" t="s">
        <v>312</v>
      </c>
      <c r="G159" s="165" t="s">
        <v>651</v>
      </c>
      <c r="H159" s="164" t="s">
        <v>328</v>
      </c>
      <c r="I159" s="164" t="s">
        <v>329</v>
      </c>
      <c r="J159" s="165" t="s">
        <v>652</v>
      </c>
    </row>
    <row r="160" s="151" customFormat="1" ht="42" customHeight="1" spans="1:10">
      <c r="A160" s="163" t="s">
        <v>316</v>
      </c>
      <c r="B160" s="164" t="s">
        <v>317</v>
      </c>
      <c r="C160" s="164" t="s">
        <v>341</v>
      </c>
      <c r="D160" s="164" t="s">
        <v>342</v>
      </c>
      <c r="E160" s="165" t="s">
        <v>653</v>
      </c>
      <c r="F160" s="164" t="s">
        <v>394</v>
      </c>
      <c r="G160" s="165" t="s">
        <v>371</v>
      </c>
      <c r="H160" s="164" t="s">
        <v>323</v>
      </c>
      <c r="I160" s="164" t="s">
        <v>314</v>
      </c>
      <c r="J160" s="165" t="s">
        <v>654</v>
      </c>
    </row>
    <row r="161" s="151" customFormat="1" ht="42" customHeight="1" spans="1:10">
      <c r="A161" s="163" t="s">
        <v>255</v>
      </c>
      <c r="B161" s="164" t="s">
        <v>655</v>
      </c>
      <c r="C161" s="164" t="s">
        <v>309</v>
      </c>
      <c r="D161" s="164" t="s">
        <v>310</v>
      </c>
      <c r="E161" s="165" t="s">
        <v>656</v>
      </c>
      <c r="F161" s="164" t="s">
        <v>312</v>
      </c>
      <c r="G161" s="167" t="s">
        <v>657</v>
      </c>
      <c r="H161" s="164" t="s">
        <v>658</v>
      </c>
      <c r="I161" s="164" t="s">
        <v>314</v>
      </c>
      <c r="J161" s="165" t="s">
        <v>659</v>
      </c>
    </row>
    <row r="162" s="151" customFormat="1" ht="42" customHeight="1" spans="1:10">
      <c r="A162" s="163" t="s">
        <v>316</v>
      </c>
      <c r="B162" s="164" t="s">
        <v>317</v>
      </c>
      <c r="C162" s="164" t="s">
        <v>309</v>
      </c>
      <c r="D162" s="164" t="s">
        <v>320</v>
      </c>
      <c r="E162" s="165" t="s">
        <v>660</v>
      </c>
      <c r="F162" s="164" t="s">
        <v>312</v>
      </c>
      <c r="G162" s="165" t="s">
        <v>322</v>
      </c>
      <c r="H162" s="164" t="s">
        <v>323</v>
      </c>
      <c r="I162" s="164" t="s">
        <v>314</v>
      </c>
      <c r="J162" s="165" t="s">
        <v>640</v>
      </c>
    </row>
    <row r="163" s="151" customFormat="1" ht="42" customHeight="1" spans="1:10">
      <c r="A163" s="163" t="s">
        <v>316</v>
      </c>
      <c r="B163" s="164" t="s">
        <v>317</v>
      </c>
      <c r="C163" s="164" t="s">
        <v>309</v>
      </c>
      <c r="D163" s="164" t="s">
        <v>325</v>
      </c>
      <c r="E163" s="165" t="s">
        <v>661</v>
      </c>
      <c r="F163" s="164" t="s">
        <v>312</v>
      </c>
      <c r="G163" s="165" t="s">
        <v>642</v>
      </c>
      <c r="H163" s="164" t="s">
        <v>323</v>
      </c>
      <c r="I163" s="164" t="s">
        <v>314</v>
      </c>
      <c r="J163" s="165" t="s">
        <v>662</v>
      </c>
    </row>
    <row r="164" s="151" customFormat="1" ht="42" customHeight="1" spans="1:10">
      <c r="A164" s="163" t="s">
        <v>316</v>
      </c>
      <c r="B164" s="164" t="s">
        <v>317</v>
      </c>
      <c r="C164" s="164" t="s">
        <v>309</v>
      </c>
      <c r="D164" s="164" t="s">
        <v>331</v>
      </c>
      <c r="E164" s="165" t="s">
        <v>332</v>
      </c>
      <c r="F164" s="164" t="s">
        <v>333</v>
      </c>
      <c r="G164" s="165" t="s">
        <v>382</v>
      </c>
      <c r="H164" s="164" t="s">
        <v>335</v>
      </c>
      <c r="I164" s="164" t="s">
        <v>314</v>
      </c>
      <c r="J164" s="165" t="s">
        <v>336</v>
      </c>
    </row>
    <row r="165" s="151" customFormat="1" ht="42" customHeight="1" spans="1:10">
      <c r="A165" s="163"/>
      <c r="B165" s="164"/>
      <c r="C165" s="164" t="s">
        <v>337</v>
      </c>
      <c r="D165" s="164" t="s">
        <v>338</v>
      </c>
      <c r="E165" s="165" t="s">
        <v>663</v>
      </c>
      <c r="F165" s="164" t="s">
        <v>312</v>
      </c>
      <c r="G165" s="165" t="s">
        <v>519</v>
      </c>
      <c r="H165" s="164" t="s">
        <v>328</v>
      </c>
      <c r="I165" s="164" t="s">
        <v>329</v>
      </c>
      <c r="J165" s="165" t="s">
        <v>664</v>
      </c>
    </row>
    <row r="166" s="151" customFormat="1" ht="42" customHeight="1" spans="1:10">
      <c r="A166" s="163" t="s">
        <v>316</v>
      </c>
      <c r="B166" s="164" t="s">
        <v>317</v>
      </c>
      <c r="C166" s="164" t="s">
        <v>341</v>
      </c>
      <c r="D166" s="164" t="s">
        <v>342</v>
      </c>
      <c r="E166" s="165" t="s">
        <v>665</v>
      </c>
      <c r="F166" s="164" t="s">
        <v>394</v>
      </c>
      <c r="G166" s="165" t="s">
        <v>371</v>
      </c>
      <c r="H166" s="164" t="s">
        <v>323</v>
      </c>
      <c r="I166" s="164" t="s">
        <v>314</v>
      </c>
      <c r="J166" s="165" t="s">
        <v>666</v>
      </c>
    </row>
    <row r="167" s="151" customFormat="1" ht="42" customHeight="1" spans="1:10">
      <c r="A167" s="163" t="s">
        <v>256</v>
      </c>
      <c r="B167" s="164" t="s">
        <v>667</v>
      </c>
      <c r="C167" s="164" t="s">
        <v>309</v>
      </c>
      <c r="D167" s="164" t="s">
        <v>310</v>
      </c>
      <c r="E167" s="165" t="s">
        <v>668</v>
      </c>
      <c r="F167" s="164" t="s">
        <v>312</v>
      </c>
      <c r="G167" s="167" t="s">
        <v>423</v>
      </c>
      <c r="H167" s="164" t="s">
        <v>313</v>
      </c>
      <c r="I167" s="164" t="s">
        <v>314</v>
      </c>
      <c r="J167" s="165" t="s">
        <v>669</v>
      </c>
    </row>
    <row r="168" s="151" customFormat="1" ht="42" customHeight="1" spans="1:10">
      <c r="A168" s="163" t="s">
        <v>316</v>
      </c>
      <c r="B168" s="164" t="s">
        <v>317</v>
      </c>
      <c r="C168" s="164" t="s">
        <v>309</v>
      </c>
      <c r="D168" s="164" t="s">
        <v>320</v>
      </c>
      <c r="E168" s="165" t="s">
        <v>670</v>
      </c>
      <c r="F168" s="164" t="s">
        <v>312</v>
      </c>
      <c r="G168" s="165" t="s">
        <v>322</v>
      </c>
      <c r="H168" s="164" t="s">
        <v>323</v>
      </c>
      <c r="I168" s="164" t="s">
        <v>314</v>
      </c>
      <c r="J168" s="165" t="s">
        <v>671</v>
      </c>
    </row>
    <row r="169" s="151" customFormat="1" ht="42" customHeight="1" spans="1:10">
      <c r="A169" s="163" t="s">
        <v>316</v>
      </c>
      <c r="B169" s="164" t="s">
        <v>317</v>
      </c>
      <c r="C169" s="164" t="s">
        <v>309</v>
      </c>
      <c r="D169" s="164" t="s">
        <v>325</v>
      </c>
      <c r="E169" s="165" t="s">
        <v>672</v>
      </c>
      <c r="F169" s="164" t="s">
        <v>312</v>
      </c>
      <c r="G169" s="165" t="s">
        <v>642</v>
      </c>
      <c r="H169" s="164" t="s">
        <v>328</v>
      </c>
      <c r="I169" s="164" t="s">
        <v>329</v>
      </c>
      <c r="J169" s="165" t="s">
        <v>673</v>
      </c>
    </row>
    <row r="170" s="151" customFormat="1" ht="42" customHeight="1" spans="1:10">
      <c r="A170" s="163" t="s">
        <v>316</v>
      </c>
      <c r="B170" s="164" t="s">
        <v>317</v>
      </c>
      <c r="C170" s="164" t="s">
        <v>309</v>
      </c>
      <c r="D170" s="164" t="s">
        <v>331</v>
      </c>
      <c r="E170" s="165" t="s">
        <v>332</v>
      </c>
      <c r="F170" s="164" t="s">
        <v>333</v>
      </c>
      <c r="G170" s="165" t="s">
        <v>382</v>
      </c>
      <c r="H170" s="164" t="s">
        <v>335</v>
      </c>
      <c r="I170" s="164" t="s">
        <v>314</v>
      </c>
      <c r="J170" s="165" t="s">
        <v>336</v>
      </c>
    </row>
    <row r="171" s="151" customFormat="1" ht="42" customHeight="1" spans="1:10">
      <c r="A171" s="163" t="s">
        <v>316</v>
      </c>
      <c r="B171" s="164" t="s">
        <v>317</v>
      </c>
      <c r="C171" s="164" t="s">
        <v>337</v>
      </c>
      <c r="D171" s="164" t="s">
        <v>362</v>
      </c>
      <c r="E171" s="165" t="s">
        <v>674</v>
      </c>
      <c r="F171" s="164" t="s">
        <v>312</v>
      </c>
      <c r="G171" s="165" t="s">
        <v>411</v>
      </c>
      <c r="H171" s="164" t="s">
        <v>328</v>
      </c>
      <c r="I171" s="164" t="s">
        <v>329</v>
      </c>
      <c r="J171" s="165" t="s">
        <v>675</v>
      </c>
    </row>
    <row r="172" s="151" customFormat="1" ht="42" customHeight="1" spans="1:10">
      <c r="A172" s="163"/>
      <c r="B172" s="164"/>
      <c r="C172" s="164" t="s">
        <v>337</v>
      </c>
      <c r="D172" s="164" t="s">
        <v>338</v>
      </c>
      <c r="E172" s="165" t="s">
        <v>676</v>
      </c>
      <c r="F172" s="164" t="s">
        <v>312</v>
      </c>
      <c r="G172" s="165" t="s">
        <v>411</v>
      </c>
      <c r="H172" s="164" t="s">
        <v>328</v>
      </c>
      <c r="I172" s="164" t="s">
        <v>329</v>
      </c>
      <c r="J172" s="165" t="s">
        <v>677</v>
      </c>
    </row>
    <row r="173" s="151" customFormat="1" ht="42" customHeight="1" spans="1:10">
      <c r="A173" s="163" t="s">
        <v>316</v>
      </c>
      <c r="B173" s="164" t="s">
        <v>317</v>
      </c>
      <c r="C173" s="164" t="s">
        <v>341</v>
      </c>
      <c r="D173" s="164" t="s">
        <v>342</v>
      </c>
      <c r="E173" s="165" t="s">
        <v>678</v>
      </c>
      <c r="F173" s="164" t="s">
        <v>394</v>
      </c>
      <c r="G173" s="165" t="s">
        <v>371</v>
      </c>
      <c r="H173" s="164" t="s">
        <v>323</v>
      </c>
      <c r="I173" s="164" t="s">
        <v>314</v>
      </c>
      <c r="J173" s="165" t="s">
        <v>679</v>
      </c>
    </row>
    <row r="174" s="151" customFormat="1" ht="42" customHeight="1" spans="1:10">
      <c r="A174" s="163" t="s">
        <v>257</v>
      </c>
      <c r="B174" s="164" t="s">
        <v>680</v>
      </c>
      <c r="C174" s="164" t="s">
        <v>309</v>
      </c>
      <c r="D174" s="164" t="s">
        <v>310</v>
      </c>
      <c r="E174" s="165" t="s">
        <v>681</v>
      </c>
      <c r="F174" s="164" t="s">
        <v>312</v>
      </c>
      <c r="G174" s="167" t="s">
        <v>81</v>
      </c>
      <c r="H174" s="164" t="s">
        <v>313</v>
      </c>
      <c r="I174" s="164" t="s">
        <v>314</v>
      </c>
      <c r="J174" s="165" t="s">
        <v>682</v>
      </c>
    </row>
    <row r="175" s="151" customFormat="1" ht="42" customHeight="1" spans="1:10">
      <c r="A175" s="163" t="s">
        <v>316</v>
      </c>
      <c r="B175" s="164" t="s">
        <v>317</v>
      </c>
      <c r="C175" s="164" t="s">
        <v>309</v>
      </c>
      <c r="D175" s="164" t="s">
        <v>320</v>
      </c>
      <c r="E175" s="165" t="s">
        <v>670</v>
      </c>
      <c r="F175" s="164" t="s">
        <v>312</v>
      </c>
      <c r="G175" s="165" t="s">
        <v>322</v>
      </c>
      <c r="H175" s="164" t="s">
        <v>323</v>
      </c>
      <c r="I175" s="164" t="s">
        <v>314</v>
      </c>
      <c r="J175" s="165" t="s">
        <v>671</v>
      </c>
    </row>
    <row r="176" s="151" customFormat="1" ht="42" customHeight="1" spans="1:10">
      <c r="A176" s="163" t="s">
        <v>316</v>
      </c>
      <c r="B176" s="164" t="s">
        <v>317</v>
      </c>
      <c r="C176" s="164" t="s">
        <v>309</v>
      </c>
      <c r="D176" s="164" t="s">
        <v>325</v>
      </c>
      <c r="E176" s="165" t="s">
        <v>672</v>
      </c>
      <c r="F176" s="164" t="s">
        <v>312</v>
      </c>
      <c r="G176" s="165" t="s">
        <v>642</v>
      </c>
      <c r="H176" s="164" t="s">
        <v>328</v>
      </c>
      <c r="I176" s="164" t="s">
        <v>329</v>
      </c>
      <c r="J176" s="165" t="s">
        <v>673</v>
      </c>
    </row>
    <row r="177" s="151" customFormat="1" ht="42" customHeight="1" spans="1:10">
      <c r="A177" s="163" t="s">
        <v>316</v>
      </c>
      <c r="B177" s="164" t="s">
        <v>317</v>
      </c>
      <c r="C177" s="164" t="s">
        <v>309</v>
      </c>
      <c r="D177" s="164" t="s">
        <v>331</v>
      </c>
      <c r="E177" s="165" t="s">
        <v>332</v>
      </c>
      <c r="F177" s="164" t="s">
        <v>333</v>
      </c>
      <c r="G177" s="165" t="s">
        <v>382</v>
      </c>
      <c r="H177" s="164" t="s">
        <v>335</v>
      </c>
      <c r="I177" s="164" t="s">
        <v>314</v>
      </c>
      <c r="J177" s="165" t="s">
        <v>336</v>
      </c>
    </row>
    <row r="178" s="151" customFormat="1" ht="42" customHeight="1" spans="1:10">
      <c r="A178" s="163" t="s">
        <v>316</v>
      </c>
      <c r="B178" s="164" t="s">
        <v>317</v>
      </c>
      <c r="C178" s="164" t="s">
        <v>337</v>
      </c>
      <c r="D178" s="164" t="s">
        <v>362</v>
      </c>
      <c r="E178" s="165" t="s">
        <v>683</v>
      </c>
      <c r="F178" s="164" t="s">
        <v>312</v>
      </c>
      <c r="G178" s="165" t="s">
        <v>684</v>
      </c>
      <c r="H178" s="164" t="s">
        <v>328</v>
      </c>
      <c r="I178" s="164" t="s">
        <v>329</v>
      </c>
      <c r="J178" s="165" t="s">
        <v>685</v>
      </c>
    </row>
    <row r="179" s="151" customFormat="1" ht="42" customHeight="1" spans="1:10">
      <c r="A179" s="163"/>
      <c r="B179" s="164"/>
      <c r="C179" s="164" t="s">
        <v>337</v>
      </c>
      <c r="D179" s="164" t="s">
        <v>338</v>
      </c>
      <c r="E179" s="165" t="s">
        <v>686</v>
      </c>
      <c r="F179" s="164" t="s">
        <v>312</v>
      </c>
      <c r="G179" s="165" t="s">
        <v>411</v>
      </c>
      <c r="H179" s="164" t="s">
        <v>328</v>
      </c>
      <c r="I179" s="164" t="s">
        <v>329</v>
      </c>
      <c r="J179" s="165" t="s">
        <v>687</v>
      </c>
    </row>
    <row r="180" s="151" customFormat="1" ht="42" customHeight="1" spans="1:10">
      <c r="A180" s="163" t="s">
        <v>316</v>
      </c>
      <c r="B180" s="164" t="s">
        <v>317</v>
      </c>
      <c r="C180" s="164" t="s">
        <v>341</v>
      </c>
      <c r="D180" s="164" t="s">
        <v>342</v>
      </c>
      <c r="E180" s="165" t="s">
        <v>678</v>
      </c>
      <c r="F180" s="164" t="s">
        <v>394</v>
      </c>
      <c r="G180" s="165" t="s">
        <v>371</v>
      </c>
      <c r="H180" s="164" t="s">
        <v>323</v>
      </c>
      <c r="I180" s="164" t="s">
        <v>314</v>
      </c>
      <c r="J180" s="165" t="s">
        <v>679</v>
      </c>
    </row>
    <row r="181" s="151" customFormat="1" ht="42" customHeight="1" spans="1:10">
      <c r="A181" s="163" t="s">
        <v>258</v>
      </c>
      <c r="B181" s="164" t="s">
        <v>688</v>
      </c>
      <c r="C181" s="164" t="s">
        <v>309</v>
      </c>
      <c r="D181" s="164" t="s">
        <v>310</v>
      </c>
      <c r="E181" s="165" t="s">
        <v>689</v>
      </c>
      <c r="F181" s="164" t="s">
        <v>312</v>
      </c>
      <c r="G181" s="167" t="s">
        <v>423</v>
      </c>
      <c r="H181" s="164" t="s">
        <v>313</v>
      </c>
      <c r="I181" s="164" t="s">
        <v>314</v>
      </c>
      <c r="J181" s="165" t="s">
        <v>690</v>
      </c>
    </row>
    <row r="182" s="151" customFormat="1" ht="42" customHeight="1" spans="1:10">
      <c r="A182" s="163" t="s">
        <v>316</v>
      </c>
      <c r="B182" s="164" t="s">
        <v>317</v>
      </c>
      <c r="C182" s="164" t="s">
        <v>309</v>
      </c>
      <c r="D182" s="164" t="s">
        <v>320</v>
      </c>
      <c r="E182" s="165" t="s">
        <v>455</v>
      </c>
      <c r="F182" s="164" t="s">
        <v>312</v>
      </c>
      <c r="G182" s="165" t="s">
        <v>322</v>
      </c>
      <c r="H182" s="164" t="s">
        <v>323</v>
      </c>
      <c r="I182" s="164" t="s">
        <v>314</v>
      </c>
      <c r="J182" s="165" t="s">
        <v>691</v>
      </c>
    </row>
    <row r="183" s="151" customFormat="1" ht="42" customHeight="1" spans="1:10">
      <c r="A183" s="163" t="s">
        <v>316</v>
      </c>
      <c r="B183" s="164" t="s">
        <v>317</v>
      </c>
      <c r="C183" s="164" t="s">
        <v>309</v>
      </c>
      <c r="D183" s="164" t="s">
        <v>325</v>
      </c>
      <c r="E183" s="165" t="s">
        <v>692</v>
      </c>
      <c r="F183" s="164" t="s">
        <v>312</v>
      </c>
      <c r="G183" s="165" t="s">
        <v>642</v>
      </c>
      <c r="H183" s="164" t="s">
        <v>328</v>
      </c>
      <c r="I183" s="164" t="s">
        <v>329</v>
      </c>
      <c r="J183" s="165" t="s">
        <v>693</v>
      </c>
    </row>
    <row r="184" s="151" customFormat="1" ht="42" customHeight="1" spans="1:10">
      <c r="A184" s="163" t="s">
        <v>316</v>
      </c>
      <c r="B184" s="164" t="s">
        <v>317</v>
      </c>
      <c r="C184" s="164" t="s">
        <v>309</v>
      </c>
      <c r="D184" s="164" t="s">
        <v>331</v>
      </c>
      <c r="E184" s="165" t="s">
        <v>332</v>
      </c>
      <c r="F184" s="164" t="s">
        <v>333</v>
      </c>
      <c r="G184" s="165" t="s">
        <v>382</v>
      </c>
      <c r="H184" s="164" t="s">
        <v>335</v>
      </c>
      <c r="I184" s="164" t="s">
        <v>314</v>
      </c>
      <c r="J184" s="165" t="s">
        <v>336</v>
      </c>
    </row>
    <row r="185" s="151" customFormat="1" ht="42" customHeight="1" spans="1:10">
      <c r="A185" s="163" t="s">
        <v>316</v>
      </c>
      <c r="B185" s="164" t="s">
        <v>317</v>
      </c>
      <c r="C185" s="164" t="s">
        <v>337</v>
      </c>
      <c r="D185" s="164" t="s">
        <v>362</v>
      </c>
      <c r="E185" s="165" t="s">
        <v>694</v>
      </c>
      <c r="F185" s="164" t="s">
        <v>312</v>
      </c>
      <c r="G185" s="165" t="s">
        <v>411</v>
      </c>
      <c r="H185" s="164" t="s">
        <v>328</v>
      </c>
      <c r="I185" s="164" t="s">
        <v>329</v>
      </c>
      <c r="J185" s="165" t="s">
        <v>695</v>
      </c>
    </row>
    <row r="186" s="151" customFormat="1" ht="42" customHeight="1" spans="1:10">
      <c r="A186" s="163"/>
      <c r="B186" s="164"/>
      <c r="C186" s="164" t="s">
        <v>337</v>
      </c>
      <c r="D186" s="164" t="s">
        <v>338</v>
      </c>
      <c r="E186" s="165" t="s">
        <v>696</v>
      </c>
      <c r="F186" s="164" t="s">
        <v>312</v>
      </c>
      <c r="G186" s="165" t="s">
        <v>411</v>
      </c>
      <c r="H186" s="164" t="s">
        <v>328</v>
      </c>
      <c r="I186" s="164" t="s">
        <v>329</v>
      </c>
      <c r="J186" s="165" t="s">
        <v>697</v>
      </c>
    </row>
    <row r="187" s="151" customFormat="1" ht="42" customHeight="1" spans="1:10">
      <c r="A187" s="163" t="s">
        <v>316</v>
      </c>
      <c r="B187" s="164" t="s">
        <v>317</v>
      </c>
      <c r="C187" s="164" t="s">
        <v>341</v>
      </c>
      <c r="D187" s="164" t="s">
        <v>342</v>
      </c>
      <c r="E187" s="165" t="s">
        <v>678</v>
      </c>
      <c r="F187" s="164" t="s">
        <v>394</v>
      </c>
      <c r="G187" s="165" t="s">
        <v>371</v>
      </c>
      <c r="H187" s="164" t="s">
        <v>323</v>
      </c>
      <c r="I187" s="164" t="s">
        <v>314</v>
      </c>
      <c r="J187" s="165" t="s">
        <v>679</v>
      </c>
    </row>
    <row r="188" s="151" customFormat="1" ht="42" customHeight="1" spans="1:10">
      <c r="A188" s="163" t="s">
        <v>259</v>
      </c>
      <c r="B188" s="164" t="s">
        <v>698</v>
      </c>
      <c r="C188" s="164" t="s">
        <v>309</v>
      </c>
      <c r="D188" s="164" t="s">
        <v>310</v>
      </c>
      <c r="E188" s="165" t="s">
        <v>699</v>
      </c>
      <c r="F188" s="164" t="s">
        <v>312</v>
      </c>
      <c r="G188" s="167" t="s">
        <v>81</v>
      </c>
      <c r="H188" s="164" t="s">
        <v>700</v>
      </c>
      <c r="I188" s="164" t="s">
        <v>314</v>
      </c>
      <c r="J188" s="165" t="s">
        <v>701</v>
      </c>
    </row>
    <row r="189" s="151" customFormat="1" ht="42" customHeight="1" spans="1:10">
      <c r="A189" s="163" t="s">
        <v>316</v>
      </c>
      <c r="B189" s="164" t="s">
        <v>317</v>
      </c>
      <c r="C189" s="164" t="s">
        <v>309</v>
      </c>
      <c r="D189" s="164" t="s">
        <v>320</v>
      </c>
      <c r="E189" s="165" t="s">
        <v>660</v>
      </c>
      <c r="F189" s="164" t="s">
        <v>312</v>
      </c>
      <c r="G189" s="165" t="s">
        <v>322</v>
      </c>
      <c r="H189" s="164" t="s">
        <v>323</v>
      </c>
      <c r="I189" s="164" t="s">
        <v>314</v>
      </c>
      <c r="J189" s="165" t="s">
        <v>640</v>
      </c>
    </row>
    <row r="190" s="151" customFormat="1" ht="42" customHeight="1" spans="1:10">
      <c r="A190" s="163" t="s">
        <v>316</v>
      </c>
      <c r="B190" s="164" t="s">
        <v>317</v>
      </c>
      <c r="C190" s="164" t="s">
        <v>309</v>
      </c>
      <c r="D190" s="164" t="s">
        <v>325</v>
      </c>
      <c r="E190" s="165" t="s">
        <v>661</v>
      </c>
      <c r="F190" s="164" t="s">
        <v>312</v>
      </c>
      <c r="G190" s="165" t="s">
        <v>322</v>
      </c>
      <c r="H190" s="164" t="s">
        <v>323</v>
      </c>
      <c r="I190" s="164" t="s">
        <v>314</v>
      </c>
      <c r="J190" s="165" t="s">
        <v>693</v>
      </c>
    </row>
    <row r="191" s="151" customFormat="1" ht="42" customHeight="1" spans="1:10">
      <c r="A191" s="163" t="s">
        <v>316</v>
      </c>
      <c r="B191" s="164" t="s">
        <v>317</v>
      </c>
      <c r="C191" s="164" t="s">
        <v>309</v>
      </c>
      <c r="D191" s="164" t="s">
        <v>331</v>
      </c>
      <c r="E191" s="165" t="s">
        <v>332</v>
      </c>
      <c r="F191" s="164" t="s">
        <v>333</v>
      </c>
      <c r="G191" s="165" t="s">
        <v>382</v>
      </c>
      <c r="H191" s="164" t="s">
        <v>335</v>
      </c>
      <c r="I191" s="164" t="s">
        <v>314</v>
      </c>
      <c r="J191" s="165" t="s">
        <v>336</v>
      </c>
    </row>
    <row r="192" s="151" customFormat="1" ht="42" customHeight="1" spans="1:10">
      <c r="A192" s="163" t="s">
        <v>316</v>
      </c>
      <c r="B192" s="164" t="s">
        <v>317</v>
      </c>
      <c r="C192" s="164" t="s">
        <v>337</v>
      </c>
      <c r="D192" s="164" t="s">
        <v>338</v>
      </c>
      <c r="E192" s="165" t="s">
        <v>702</v>
      </c>
      <c r="F192" s="164" t="s">
        <v>312</v>
      </c>
      <c r="G192" s="165" t="s">
        <v>703</v>
      </c>
      <c r="H192" s="164" t="s">
        <v>328</v>
      </c>
      <c r="I192" s="164" t="s">
        <v>329</v>
      </c>
      <c r="J192" s="165" t="s">
        <v>704</v>
      </c>
    </row>
    <row r="193" s="151" customFormat="1" ht="42" customHeight="1" spans="1:10">
      <c r="A193" s="163"/>
      <c r="B193" s="164"/>
      <c r="C193" s="164" t="s">
        <v>337</v>
      </c>
      <c r="D193" s="164" t="s">
        <v>367</v>
      </c>
      <c r="E193" s="165" t="s">
        <v>705</v>
      </c>
      <c r="F193" s="164" t="s">
        <v>312</v>
      </c>
      <c r="G193" s="165" t="s">
        <v>519</v>
      </c>
      <c r="H193" s="164" t="s">
        <v>328</v>
      </c>
      <c r="I193" s="164" t="s">
        <v>329</v>
      </c>
      <c r="J193" s="165" t="s">
        <v>706</v>
      </c>
    </row>
    <row r="194" s="151" customFormat="1" ht="42" customHeight="1" spans="1:10">
      <c r="A194" s="163" t="s">
        <v>316</v>
      </c>
      <c r="B194" s="164" t="s">
        <v>317</v>
      </c>
      <c r="C194" s="164" t="s">
        <v>341</v>
      </c>
      <c r="D194" s="164" t="s">
        <v>342</v>
      </c>
      <c r="E194" s="165" t="s">
        <v>707</v>
      </c>
      <c r="F194" s="164" t="s">
        <v>394</v>
      </c>
      <c r="G194" s="165">
        <v>90</v>
      </c>
      <c r="H194" s="164" t="s">
        <v>323</v>
      </c>
      <c r="I194" s="164" t="s">
        <v>314</v>
      </c>
      <c r="J194" s="165" t="s">
        <v>708</v>
      </c>
    </row>
    <row r="195" s="151" customFormat="1" ht="42" customHeight="1" spans="1:10">
      <c r="A195" s="163" t="s">
        <v>260</v>
      </c>
      <c r="B195" s="164" t="s">
        <v>709</v>
      </c>
      <c r="C195" s="164" t="s">
        <v>309</v>
      </c>
      <c r="D195" s="164" t="s">
        <v>310</v>
      </c>
      <c r="E195" s="165" t="s">
        <v>710</v>
      </c>
      <c r="F195" s="164" t="s">
        <v>312</v>
      </c>
      <c r="G195" s="167" t="s">
        <v>81</v>
      </c>
      <c r="H195" s="164" t="s">
        <v>313</v>
      </c>
      <c r="I195" s="164" t="s">
        <v>314</v>
      </c>
      <c r="J195" s="165" t="s">
        <v>711</v>
      </c>
    </row>
    <row r="196" s="151" customFormat="1" ht="42" customHeight="1" spans="1:10">
      <c r="A196" s="163" t="s">
        <v>316</v>
      </c>
      <c r="B196" s="164" t="s">
        <v>317</v>
      </c>
      <c r="C196" s="164" t="s">
        <v>309</v>
      </c>
      <c r="D196" s="164" t="s">
        <v>320</v>
      </c>
      <c r="E196" s="165" t="s">
        <v>670</v>
      </c>
      <c r="F196" s="164" t="s">
        <v>312</v>
      </c>
      <c r="G196" s="165" t="s">
        <v>322</v>
      </c>
      <c r="H196" s="164" t="s">
        <v>323</v>
      </c>
      <c r="I196" s="164" t="s">
        <v>314</v>
      </c>
      <c r="J196" s="165" t="s">
        <v>691</v>
      </c>
    </row>
    <row r="197" s="151" customFormat="1" ht="42" customHeight="1" spans="1:10">
      <c r="A197" s="163" t="s">
        <v>316</v>
      </c>
      <c r="B197" s="164" t="s">
        <v>317</v>
      </c>
      <c r="C197" s="164" t="s">
        <v>309</v>
      </c>
      <c r="D197" s="164" t="s">
        <v>325</v>
      </c>
      <c r="E197" s="165" t="s">
        <v>672</v>
      </c>
      <c r="F197" s="164" t="s">
        <v>312</v>
      </c>
      <c r="G197" s="165" t="s">
        <v>642</v>
      </c>
      <c r="H197" s="164" t="s">
        <v>328</v>
      </c>
      <c r="I197" s="164" t="s">
        <v>329</v>
      </c>
      <c r="J197" s="165" t="s">
        <v>673</v>
      </c>
    </row>
    <row r="198" s="151" customFormat="1" ht="42" customHeight="1" spans="1:10">
      <c r="A198" s="163" t="s">
        <v>316</v>
      </c>
      <c r="B198" s="164" t="s">
        <v>317</v>
      </c>
      <c r="C198" s="164" t="s">
        <v>309</v>
      </c>
      <c r="D198" s="164" t="s">
        <v>331</v>
      </c>
      <c r="E198" s="165" t="s">
        <v>332</v>
      </c>
      <c r="F198" s="164" t="s">
        <v>333</v>
      </c>
      <c r="G198" s="165" t="s">
        <v>382</v>
      </c>
      <c r="H198" s="164" t="s">
        <v>335</v>
      </c>
      <c r="I198" s="164" t="s">
        <v>314</v>
      </c>
      <c r="J198" s="165" t="s">
        <v>336</v>
      </c>
    </row>
    <row r="199" s="151" customFormat="1" ht="42" customHeight="1" spans="1:10">
      <c r="A199" s="163" t="s">
        <v>316</v>
      </c>
      <c r="B199" s="164" t="s">
        <v>317</v>
      </c>
      <c r="C199" s="164" t="s">
        <v>337</v>
      </c>
      <c r="D199" s="164" t="s">
        <v>362</v>
      </c>
      <c r="E199" s="165" t="s">
        <v>712</v>
      </c>
      <c r="F199" s="164" t="s">
        <v>312</v>
      </c>
      <c r="G199" s="165" t="s">
        <v>411</v>
      </c>
      <c r="H199" s="164" t="s">
        <v>328</v>
      </c>
      <c r="I199" s="164" t="s">
        <v>329</v>
      </c>
      <c r="J199" s="165" t="s">
        <v>713</v>
      </c>
    </row>
    <row r="200" s="151" customFormat="1" ht="42" customHeight="1" spans="1:10">
      <c r="A200" s="163"/>
      <c r="B200" s="164"/>
      <c r="C200" s="164" t="s">
        <v>337</v>
      </c>
      <c r="D200" s="164" t="s">
        <v>338</v>
      </c>
      <c r="E200" s="165" t="s">
        <v>714</v>
      </c>
      <c r="F200" s="164" t="s">
        <v>312</v>
      </c>
      <c r="G200" s="165" t="s">
        <v>715</v>
      </c>
      <c r="H200" s="164" t="s">
        <v>328</v>
      </c>
      <c r="I200" s="164" t="s">
        <v>329</v>
      </c>
      <c r="J200" s="165" t="s">
        <v>716</v>
      </c>
    </row>
    <row r="201" s="151" customFormat="1" ht="42" customHeight="1" spans="1:10">
      <c r="A201" s="163" t="s">
        <v>316</v>
      </c>
      <c r="B201" s="164" t="s">
        <v>317</v>
      </c>
      <c r="C201" s="164" t="s">
        <v>341</v>
      </c>
      <c r="D201" s="164" t="s">
        <v>342</v>
      </c>
      <c r="E201" s="165" t="s">
        <v>707</v>
      </c>
      <c r="F201" s="164" t="s">
        <v>394</v>
      </c>
      <c r="G201" s="165" t="s">
        <v>345</v>
      </c>
      <c r="H201" s="164" t="s">
        <v>323</v>
      </c>
      <c r="I201" s="164" t="s">
        <v>314</v>
      </c>
      <c r="J201" s="165" t="s">
        <v>708</v>
      </c>
    </row>
    <row r="202" s="151" customFormat="1" ht="59" customHeight="1" spans="1:10">
      <c r="A202" s="163" t="s">
        <v>261</v>
      </c>
      <c r="B202" s="164" t="s">
        <v>717</v>
      </c>
      <c r="C202" s="164" t="s">
        <v>309</v>
      </c>
      <c r="D202" s="164" t="s">
        <v>310</v>
      </c>
      <c r="E202" s="165" t="s">
        <v>718</v>
      </c>
      <c r="F202" s="164" t="s">
        <v>312</v>
      </c>
      <c r="G202" s="167" t="s">
        <v>423</v>
      </c>
      <c r="H202" s="164" t="s">
        <v>313</v>
      </c>
      <c r="I202" s="164" t="s">
        <v>314</v>
      </c>
      <c r="J202" s="165" t="s">
        <v>719</v>
      </c>
    </row>
    <row r="203" s="151" customFormat="1" ht="42" customHeight="1" spans="1:10">
      <c r="A203" s="163" t="s">
        <v>316</v>
      </c>
      <c r="B203" s="164" t="s">
        <v>317</v>
      </c>
      <c r="C203" s="164" t="s">
        <v>309</v>
      </c>
      <c r="D203" s="164" t="s">
        <v>320</v>
      </c>
      <c r="E203" s="165" t="s">
        <v>720</v>
      </c>
      <c r="F203" s="164" t="s">
        <v>312</v>
      </c>
      <c r="G203" s="165" t="s">
        <v>322</v>
      </c>
      <c r="H203" s="164" t="s">
        <v>323</v>
      </c>
      <c r="I203" s="164" t="s">
        <v>314</v>
      </c>
      <c r="J203" s="165" t="s">
        <v>640</v>
      </c>
    </row>
    <row r="204" s="151" customFormat="1" ht="42" customHeight="1" spans="1:10">
      <c r="A204" s="163" t="s">
        <v>316</v>
      </c>
      <c r="B204" s="164" t="s">
        <v>317</v>
      </c>
      <c r="C204" s="164" t="s">
        <v>309</v>
      </c>
      <c r="D204" s="164" t="s">
        <v>325</v>
      </c>
      <c r="E204" s="165" t="s">
        <v>661</v>
      </c>
      <c r="F204" s="164" t="s">
        <v>312</v>
      </c>
      <c r="G204" s="165" t="s">
        <v>322</v>
      </c>
      <c r="H204" s="164" t="s">
        <v>323</v>
      </c>
      <c r="I204" s="164" t="s">
        <v>314</v>
      </c>
      <c r="J204" s="165" t="s">
        <v>662</v>
      </c>
    </row>
    <row r="205" s="151" customFormat="1" ht="42" customHeight="1" spans="1:10">
      <c r="A205" s="163" t="s">
        <v>316</v>
      </c>
      <c r="B205" s="164" t="s">
        <v>317</v>
      </c>
      <c r="C205" s="164" t="s">
        <v>309</v>
      </c>
      <c r="D205" s="164" t="s">
        <v>331</v>
      </c>
      <c r="E205" s="165" t="s">
        <v>332</v>
      </c>
      <c r="F205" s="164" t="s">
        <v>333</v>
      </c>
      <c r="G205" s="165" t="s">
        <v>382</v>
      </c>
      <c r="H205" s="164" t="s">
        <v>335</v>
      </c>
      <c r="I205" s="164" t="s">
        <v>314</v>
      </c>
      <c r="J205" s="165" t="s">
        <v>336</v>
      </c>
    </row>
    <row r="206" s="151" customFormat="1" ht="42" customHeight="1" spans="1:10">
      <c r="A206" s="163" t="s">
        <v>316</v>
      </c>
      <c r="B206" s="164" t="s">
        <v>317</v>
      </c>
      <c r="C206" s="164" t="s">
        <v>337</v>
      </c>
      <c r="D206" s="164" t="s">
        <v>362</v>
      </c>
      <c r="E206" s="165" t="s">
        <v>712</v>
      </c>
      <c r="F206" s="164" t="s">
        <v>312</v>
      </c>
      <c r="G206" s="165" t="s">
        <v>721</v>
      </c>
      <c r="H206" s="164" t="s">
        <v>328</v>
      </c>
      <c r="I206" s="164" t="s">
        <v>329</v>
      </c>
      <c r="J206" s="165" t="s">
        <v>722</v>
      </c>
    </row>
    <row r="207" s="151" customFormat="1" ht="42" customHeight="1" spans="1:10">
      <c r="A207" s="163"/>
      <c r="B207" s="164"/>
      <c r="C207" s="164" t="s">
        <v>337</v>
      </c>
      <c r="D207" s="164" t="s">
        <v>338</v>
      </c>
      <c r="E207" s="165" t="s">
        <v>723</v>
      </c>
      <c r="F207" s="164"/>
      <c r="G207" s="165" t="s">
        <v>519</v>
      </c>
      <c r="H207" s="164" t="s">
        <v>328</v>
      </c>
      <c r="I207" s="164" t="s">
        <v>329</v>
      </c>
      <c r="J207" s="165" t="s">
        <v>724</v>
      </c>
    </row>
    <row r="208" s="151" customFormat="1" ht="42" customHeight="1" spans="1:10">
      <c r="A208" s="163" t="s">
        <v>316</v>
      </c>
      <c r="B208" s="164" t="s">
        <v>317</v>
      </c>
      <c r="C208" s="164" t="s">
        <v>341</v>
      </c>
      <c r="D208" s="164" t="s">
        <v>342</v>
      </c>
      <c r="E208" s="165" t="s">
        <v>678</v>
      </c>
      <c r="F208" s="164" t="s">
        <v>394</v>
      </c>
      <c r="G208" s="165" t="s">
        <v>371</v>
      </c>
      <c r="H208" s="164" t="s">
        <v>323</v>
      </c>
      <c r="I208" s="164" t="s">
        <v>314</v>
      </c>
      <c r="J208" s="165" t="s">
        <v>725</v>
      </c>
    </row>
    <row r="209" s="151" customFormat="1" ht="71" customHeight="1" spans="1:10">
      <c r="A209" s="163" t="s">
        <v>262</v>
      </c>
      <c r="B209" s="164" t="s">
        <v>726</v>
      </c>
      <c r="C209" s="164" t="s">
        <v>309</v>
      </c>
      <c r="D209" s="164" t="s">
        <v>310</v>
      </c>
      <c r="E209" s="165" t="s">
        <v>718</v>
      </c>
      <c r="F209" s="164" t="s">
        <v>312</v>
      </c>
      <c r="G209" s="167" t="s">
        <v>423</v>
      </c>
      <c r="H209" s="164" t="s">
        <v>313</v>
      </c>
      <c r="I209" s="164" t="s">
        <v>314</v>
      </c>
      <c r="J209" s="165" t="s">
        <v>719</v>
      </c>
    </row>
    <row r="210" s="151" customFormat="1" ht="42" customHeight="1" spans="1:10">
      <c r="A210" s="163" t="s">
        <v>316</v>
      </c>
      <c r="B210" s="164" t="s">
        <v>317</v>
      </c>
      <c r="C210" s="164" t="s">
        <v>309</v>
      </c>
      <c r="D210" s="164" t="s">
        <v>320</v>
      </c>
      <c r="E210" s="165" t="s">
        <v>720</v>
      </c>
      <c r="F210" s="164" t="s">
        <v>312</v>
      </c>
      <c r="G210" s="165" t="s">
        <v>322</v>
      </c>
      <c r="H210" s="164" t="s">
        <v>323</v>
      </c>
      <c r="I210" s="164" t="s">
        <v>314</v>
      </c>
      <c r="J210" s="165" t="s">
        <v>640</v>
      </c>
    </row>
    <row r="211" s="151" customFormat="1" ht="42" customHeight="1" spans="1:10">
      <c r="A211" s="163" t="s">
        <v>316</v>
      </c>
      <c r="B211" s="164" t="s">
        <v>317</v>
      </c>
      <c r="C211" s="164" t="s">
        <v>309</v>
      </c>
      <c r="D211" s="164" t="s">
        <v>325</v>
      </c>
      <c r="E211" s="165" t="s">
        <v>661</v>
      </c>
      <c r="F211" s="164" t="s">
        <v>312</v>
      </c>
      <c r="G211" s="165" t="s">
        <v>322</v>
      </c>
      <c r="H211" s="164" t="s">
        <v>323</v>
      </c>
      <c r="I211" s="164" t="s">
        <v>314</v>
      </c>
      <c r="J211" s="165" t="s">
        <v>662</v>
      </c>
    </row>
    <row r="212" s="151" customFormat="1" ht="42" customHeight="1" spans="1:10">
      <c r="A212" s="163" t="s">
        <v>316</v>
      </c>
      <c r="B212" s="164" t="s">
        <v>317</v>
      </c>
      <c r="C212" s="164" t="s">
        <v>309</v>
      </c>
      <c r="D212" s="164" t="s">
        <v>331</v>
      </c>
      <c r="E212" s="165" t="s">
        <v>332</v>
      </c>
      <c r="F212" s="164" t="s">
        <v>333</v>
      </c>
      <c r="G212" s="165" t="s">
        <v>382</v>
      </c>
      <c r="H212" s="164" t="s">
        <v>335</v>
      </c>
      <c r="I212" s="164" t="s">
        <v>314</v>
      </c>
      <c r="J212" s="165" t="s">
        <v>336</v>
      </c>
    </row>
    <row r="213" s="151" customFormat="1" ht="42" customHeight="1" spans="1:10">
      <c r="A213" s="163" t="s">
        <v>316</v>
      </c>
      <c r="B213" s="164" t="s">
        <v>317</v>
      </c>
      <c r="C213" s="164" t="s">
        <v>337</v>
      </c>
      <c r="D213" s="164" t="s">
        <v>362</v>
      </c>
      <c r="E213" s="165" t="s">
        <v>712</v>
      </c>
      <c r="F213" s="164" t="s">
        <v>312</v>
      </c>
      <c r="G213" s="165" t="s">
        <v>721</v>
      </c>
      <c r="H213" s="164" t="s">
        <v>328</v>
      </c>
      <c r="I213" s="164" t="s">
        <v>329</v>
      </c>
      <c r="J213" s="165" t="s">
        <v>722</v>
      </c>
    </row>
    <row r="214" s="151" customFormat="1" ht="42" customHeight="1" spans="1:10">
      <c r="A214" s="163"/>
      <c r="B214" s="164"/>
      <c r="C214" s="164" t="s">
        <v>337</v>
      </c>
      <c r="D214" s="164" t="s">
        <v>338</v>
      </c>
      <c r="E214" s="165" t="s">
        <v>723</v>
      </c>
      <c r="F214" s="164"/>
      <c r="G214" s="165" t="s">
        <v>519</v>
      </c>
      <c r="H214" s="164" t="s">
        <v>328</v>
      </c>
      <c r="I214" s="164" t="s">
        <v>329</v>
      </c>
      <c r="J214" s="165" t="s">
        <v>724</v>
      </c>
    </row>
    <row r="215" s="151" customFormat="1" ht="42" customHeight="1" spans="1:10">
      <c r="A215" s="163" t="s">
        <v>316</v>
      </c>
      <c r="B215" s="164" t="s">
        <v>317</v>
      </c>
      <c r="C215" s="164" t="s">
        <v>341</v>
      </c>
      <c r="D215" s="164" t="s">
        <v>342</v>
      </c>
      <c r="E215" s="165" t="s">
        <v>678</v>
      </c>
      <c r="F215" s="164" t="s">
        <v>394</v>
      </c>
      <c r="G215" s="165" t="s">
        <v>371</v>
      </c>
      <c r="H215" s="164" t="s">
        <v>323</v>
      </c>
      <c r="I215" s="164" t="s">
        <v>314</v>
      </c>
      <c r="J215" s="165" t="s">
        <v>725</v>
      </c>
    </row>
    <row r="216" s="151" customFormat="1" ht="42" customHeight="1" spans="1:10">
      <c r="A216" s="163" t="s">
        <v>263</v>
      </c>
      <c r="B216" s="164" t="s">
        <v>727</v>
      </c>
      <c r="C216" s="164" t="s">
        <v>309</v>
      </c>
      <c r="D216" s="164" t="s">
        <v>310</v>
      </c>
      <c r="E216" s="165" t="s">
        <v>668</v>
      </c>
      <c r="F216" s="164" t="s">
        <v>312</v>
      </c>
      <c r="G216" s="167" t="s">
        <v>423</v>
      </c>
      <c r="H216" s="164" t="s">
        <v>313</v>
      </c>
      <c r="I216" s="164" t="s">
        <v>314</v>
      </c>
      <c r="J216" s="165" t="s">
        <v>669</v>
      </c>
    </row>
    <row r="217" s="151" customFormat="1" ht="42" customHeight="1" spans="1:10">
      <c r="A217" s="163" t="s">
        <v>316</v>
      </c>
      <c r="B217" s="164" t="s">
        <v>317</v>
      </c>
      <c r="C217" s="164" t="s">
        <v>309</v>
      </c>
      <c r="D217" s="164" t="s">
        <v>320</v>
      </c>
      <c r="E217" s="165" t="s">
        <v>670</v>
      </c>
      <c r="F217" s="164" t="s">
        <v>312</v>
      </c>
      <c r="G217" s="165" t="s">
        <v>322</v>
      </c>
      <c r="H217" s="164" t="s">
        <v>323</v>
      </c>
      <c r="I217" s="164" t="s">
        <v>314</v>
      </c>
      <c r="J217" s="165" t="s">
        <v>671</v>
      </c>
    </row>
    <row r="218" s="151" customFormat="1" ht="42" customHeight="1" spans="1:10">
      <c r="A218" s="163" t="s">
        <v>316</v>
      </c>
      <c r="B218" s="164" t="s">
        <v>317</v>
      </c>
      <c r="C218" s="164" t="s">
        <v>309</v>
      </c>
      <c r="D218" s="164" t="s">
        <v>325</v>
      </c>
      <c r="E218" s="165" t="s">
        <v>672</v>
      </c>
      <c r="F218" s="164" t="s">
        <v>312</v>
      </c>
      <c r="G218" s="165" t="s">
        <v>642</v>
      </c>
      <c r="H218" s="164" t="s">
        <v>328</v>
      </c>
      <c r="I218" s="164" t="s">
        <v>329</v>
      </c>
      <c r="J218" s="165" t="s">
        <v>673</v>
      </c>
    </row>
    <row r="219" s="151" customFormat="1" ht="42" customHeight="1" spans="1:10">
      <c r="A219" s="163" t="s">
        <v>316</v>
      </c>
      <c r="B219" s="164" t="s">
        <v>317</v>
      </c>
      <c r="C219" s="164" t="s">
        <v>309</v>
      </c>
      <c r="D219" s="164" t="s">
        <v>331</v>
      </c>
      <c r="E219" s="165" t="s">
        <v>332</v>
      </c>
      <c r="F219" s="164" t="s">
        <v>333</v>
      </c>
      <c r="G219" s="165" t="s">
        <v>382</v>
      </c>
      <c r="H219" s="164" t="s">
        <v>335</v>
      </c>
      <c r="I219" s="164" t="s">
        <v>314</v>
      </c>
      <c r="J219" s="165" t="s">
        <v>336</v>
      </c>
    </row>
    <row r="220" s="151" customFormat="1" ht="42" customHeight="1" spans="1:10">
      <c r="A220" s="163" t="s">
        <v>316</v>
      </c>
      <c r="B220" s="164" t="s">
        <v>317</v>
      </c>
      <c r="C220" s="164" t="s">
        <v>337</v>
      </c>
      <c r="D220" s="164" t="s">
        <v>362</v>
      </c>
      <c r="E220" s="165" t="s">
        <v>674</v>
      </c>
      <c r="F220" s="164" t="s">
        <v>312</v>
      </c>
      <c r="G220" s="165" t="s">
        <v>728</v>
      </c>
      <c r="H220" s="164" t="s">
        <v>328</v>
      </c>
      <c r="I220" s="164" t="s">
        <v>329</v>
      </c>
      <c r="J220" s="165" t="s">
        <v>675</v>
      </c>
    </row>
    <row r="221" s="151" customFormat="1" ht="42" customHeight="1" spans="1:10">
      <c r="A221" s="163"/>
      <c r="B221" s="164"/>
      <c r="C221" s="164" t="s">
        <v>337</v>
      </c>
      <c r="D221" s="164" t="s">
        <v>338</v>
      </c>
      <c r="E221" s="165" t="s">
        <v>729</v>
      </c>
      <c r="F221" s="164" t="s">
        <v>312</v>
      </c>
      <c r="G221" s="165" t="s">
        <v>411</v>
      </c>
      <c r="H221" s="164" t="s">
        <v>328</v>
      </c>
      <c r="I221" s="164" t="s">
        <v>329</v>
      </c>
      <c r="J221" s="165" t="s">
        <v>730</v>
      </c>
    </row>
    <row r="222" s="151" customFormat="1" ht="42" customHeight="1" spans="1:10">
      <c r="A222" s="163" t="s">
        <v>316</v>
      </c>
      <c r="B222" s="164" t="s">
        <v>317</v>
      </c>
      <c r="C222" s="164" t="s">
        <v>341</v>
      </c>
      <c r="D222" s="164" t="s">
        <v>342</v>
      </c>
      <c r="E222" s="165" t="s">
        <v>678</v>
      </c>
      <c r="F222" s="164" t="s">
        <v>394</v>
      </c>
      <c r="G222" s="165" t="s">
        <v>371</v>
      </c>
      <c r="H222" s="164" t="s">
        <v>323</v>
      </c>
      <c r="I222" s="164" t="s">
        <v>314</v>
      </c>
      <c r="J222" s="165" t="s">
        <v>725</v>
      </c>
    </row>
    <row r="223" s="151" customFormat="1" ht="42" customHeight="1" spans="1:10">
      <c r="A223" s="163" t="s">
        <v>264</v>
      </c>
      <c r="B223" s="164" t="s">
        <v>731</v>
      </c>
      <c r="C223" s="164" t="s">
        <v>309</v>
      </c>
      <c r="D223" s="164" t="s">
        <v>310</v>
      </c>
      <c r="E223" s="165" t="s">
        <v>732</v>
      </c>
      <c r="F223" s="164" t="s">
        <v>312</v>
      </c>
      <c r="G223" s="167" t="s">
        <v>81</v>
      </c>
      <c r="H223" s="164" t="s">
        <v>313</v>
      </c>
      <c r="I223" s="164" t="s">
        <v>314</v>
      </c>
      <c r="J223" s="165" t="s">
        <v>733</v>
      </c>
    </row>
    <row r="224" s="151" customFormat="1" ht="42" customHeight="1" spans="1:10">
      <c r="A224" s="163" t="s">
        <v>316</v>
      </c>
      <c r="B224" s="164" t="s">
        <v>317</v>
      </c>
      <c r="C224" s="164" t="s">
        <v>309</v>
      </c>
      <c r="D224" s="164" t="s">
        <v>320</v>
      </c>
      <c r="E224" s="165" t="s">
        <v>670</v>
      </c>
      <c r="F224" s="164" t="s">
        <v>312</v>
      </c>
      <c r="G224" s="165" t="s">
        <v>322</v>
      </c>
      <c r="H224" s="164" t="s">
        <v>323</v>
      </c>
      <c r="I224" s="164" t="s">
        <v>314</v>
      </c>
      <c r="J224" s="165" t="s">
        <v>671</v>
      </c>
    </row>
    <row r="225" s="151" customFormat="1" ht="42" customHeight="1" spans="1:10">
      <c r="A225" s="163" t="s">
        <v>316</v>
      </c>
      <c r="B225" s="164" t="s">
        <v>317</v>
      </c>
      <c r="C225" s="164" t="s">
        <v>309</v>
      </c>
      <c r="D225" s="164" t="s">
        <v>325</v>
      </c>
      <c r="E225" s="165" t="s">
        <v>672</v>
      </c>
      <c r="F225" s="164" t="s">
        <v>312</v>
      </c>
      <c r="G225" s="165" t="s">
        <v>642</v>
      </c>
      <c r="H225" s="164" t="s">
        <v>328</v>
      </c>
      <c r="I225" s="164" t="s">
        <v>329</v>
      </c>
      <c r="J225" s="165" t="s">
        <v>673</v>
      </c>
    </row>
    <row r="226" s="151" customFormat="1" ht="42" customHeight="1" spans="1:10">
      <c r="A226" s="163" t="s">
        <v>316</v>
      </c>
      <c r="B226" s="164" t="s">
        <v>317</v>
      </c>
      <c r="C226" s="164" t="s">
        <v>309</v>
      </c>
      <c r="D226" s="164" t="s">
        <v>331</v>
      </c>
      <c r="E226" s="165" t="s">
        <v>332</v>
      </c>
      <c r="F226" s="164" t="s">
        <v>333</v>
      </c>
      <c r="G226" s="165" t="s">
        <v>382</v>
      </c>
      <c r="H226" s="164" t="s">
        <v>335</v>
      </c>
      <c r="I226" s="164" t="s">
        <v>314</v>
      </c>
      <c r="J226" s="165" t="s">
        <v>336</v>
      </c>
    </row>
    <row r="227" s="151" customFormat="1" ht="42" customHeight="1" spans="1:10">
      <c r="A227" s="163" t="s">
        <v>316</v>
      </c>
      <c r="B227" s="164" t="s">
        <v>317</v>
      </c>
      <c r="C227" s="164" t="s">
        <v>337</v>
      </c>
      <c r="D227" s="164" t="s">
        <v>362</v>
      </c>
      <c r="E227" s="165" t="s">
        <v>734</v>
      </c>
      <c r="F227" s="164" t="s">
        <v>312</v>
      </c>
      <c r="G227" s="165" t="s">
        <v>411</v>
      </c>
      <c r="H227" s="164" t="s">
        <v>328</v>
      </c>
      <c r="I227" s="164" t="s">
        <v>329</v>
      </c>
      <c r="J227" s="165" t="s">
        <v>735</v>
      </c>
    </row>
    <row r="228" s="151" customFormat="1" ht="42" customHeight="1" spans="1:10">
      <c r="A228" s="163"/>
      <c r="B228" s="164"/>
      <c r="C228" s="164" t="s">
        <v>337</v>
      </c>
      <c r="D228" s="164" t="s">
        <v>338</v>
      </c>
      <c r="E228" s="165" t="s">
        <v>736</v>
      </c>
      <c r="F228" s="164" t="s">
        <v>312</v>
      </c>
      <c r="G228" s="165" t="s">
        <v>411</v>
      </c>
      <c r="H228" s="164" t="s">
        <v>328</v>
      </c>
      <c r="I228" s="164" t="s">
        <v>329</v>
      </c>
      <c r="J228" s="165" t="s">
        <v>737</v>
      </c>
    </row>
    <row r="229" s="151" customFormat="1" ht="42" customHeight="1" spans="1:10">
      <c r="A229" s="163" t="s">
        <v>316</v>
      </c>
      <c r="B229" s="164" t="s">
        <v>317</v>
      </c>
      <c r="C229" s="164" t="s">
        <v>341</v>
      </c>
      <c r="D229" s="164" t="s">
        <v>342</v>
      </c>
      <c r="E229" s="165" t="s">
        <v>678</v>
      </c>
      <c r="F229" s="164" t="s">
        <v>394</v>
      </c>
      <c r="G229" s="165" t="s">
        <v>371</v>
      </c>
      <c r="H229" s="164" t="s">
        <v>323</v>
      </c>
      <c r="I229" s="164" t="s">
        <v>314</v>
      </c>
      <c r="J229" s="165" t="s">
        <v>725</v>
      </c>
    </row>
    <row r="230" s="151" customFormat="1" ht="42" customHeight="1" spans="1:10">
      <c r="A230" s="163" t="s">
        <v>265</v>
      </c>
      <c r="B230" s="164" t="s">
        <v>738</v>
      </c>
      <c r="C230" s="164" t="s">
        <v>309</v>
      </c>
      <c r="D230" s="164" t="s">
        <v>310</v>
      </c>
      <c r="E230" s="165" t="s">
        <v>739</v>
      </c>
      <c r="F230" s="164" t="s">
        <v>312</v>
      </c>
      <c r="G230" s="167" t="s">
        <v>81</v>
      </c>
      <c r="H230" s="164" t="s">
        <v>313</v>
      </c>
      <c r="I230" s="164" t="s">
        <v>314</v>
      </c>
      <c r="J230" s="165" t="s">
        <v>740</v>
      </c>
    </row>
    <row r="231" s="151" customFormat="1" ht="42" customHeight="1" spans="1:10">
      <c r="A231" s="163" t="s">
        <v>316</v>
      </c>
      <c r="B231" s="164" t="s">
        <v>317</v>
      </c>
      <c r="C231" s="164" t="s">
        <v>309</v>
      </c>
      <c r="D231" s="164" t="s">
        <v>320</v>
      </c>
      <c r="E231" s="165" t="s">
        <v>670</v>
      </c>
      <c r="F231" s="164" t="s">
        <v>312</v>
      </c>
      <c r="G231" s="165" t="s">
        <v>322</v>
      </c>
      <c r="H231" s="164" t="s">
        <v>323</v>
      </c>
      <c r="I231" s="164" t="s">
        <v>314</v>
      </c>
      <c r="J231" s="165" t="s">
        <v>671</v>
      </c>
    </row>
    <row r="232" s="151" customFormat="1" ht="42" customHeight="1" spans="1:10">
      <c r="A232" s="163" t="s">
        <v>316</v>
      </c>
      <c r="B232" s="164" t="s">
        <v>317</v>
      </c>
      <c r="C232" s="164" t="s">
        <v>309</v>
      </c>
      <c r="D232" s="164" t="s">
        <v>325</v>
      </c>
      <c r="E232" s="165" t="s">
        <v>672</v>
      </c>
      <c r="F232" s="164" t="s">
        <v>312</v>
      </c>
      <c r="G232" s="165" t="s">
        <v>642</v>
      </c>
      <c r="H232" s="164" t="s">
        <v>328</v>
      </c>
      <c r="I232" s="164" t="s">
        <v>329</v>
      </c>
      <c r="J232" s="165" t="s">
        <v>673</v>
      </c>
    </row>
    <row r="233" s="151" customFormat="1" ht="42" customHeight="1" spans="1:10">
      <c r="A233" s="163" t="s">
        <v>316</v>
      </c>
      <c r="B233" s="164" t="s">
        <v>317</v>
      </c>
      <c r="C233" s="164" t="s">
        <v>309</v>
      </c>
      <c r="D233" s="164" t="s">
        <v>331</v>
      </c>
      <c r="E233" s="165" t="s">
        <v>332</v>
      </c>
      <c r="F233" s="164" t="s">
        <v>333</v>
      </c>
      <c r="G233" s="165" t="s">
        <v>382</v>
      </c>
      <c r="H233" s="164" t="s">
        <v>335</v>
      </c>
      <c r="I233" s="164" t="s">
        <v>314</v>
      </c>
      <c r="J233" s="165" t="s">
        <v>336</v>
      </c>
    </row>
    <row r="234" s="151" customFormat="1" ht="42" customHeight="1" spans="1:10">
      <c r="A234" s="163" t="s">
        <v>316</v>
      </c>
      <c r="B234" s="164" t="s">
        <v>317</v>
      </c>
      <c r="C234" s="164" t="s">
        <v>337</v>
      </c>
      <c r="D234" s="164" t="s">
        <v>362</v>
      </c>
      <c r="E234" s="165" t="s">
        <v>734</v>
      </c>
      <c r="F234" s="164" t="s">
        <v>312</v>
      </c>
      <c r="G234" s="165" t="s">
        <v>411</v>
      </c>
      <c r="H234" s="164" t="s">
        <v>328</v>
      </c>
      <c r="I234" s="164" t="s">
        <v>329</v>
      </c>
      <c r="J234" s="165" t="s">
        <v>741</v>
      </c>
    </row>
    <row r="235" s="151" customFormat="1" ht="42" customHeight="1" spans="1:10">
      <c r="A235" s="163"/>
      <c r="B235" s="164"/>
      <c r="C235" s="164" t="s">
        <v>337</v>
      </c>
      <c r="D235" s="164" t="s">
        <v>338</v>
      </c>
      <c r="E235" s="165" t="s">
        <v>736</v>
      </c>
      <c r="F235" s="164" t="s">
        <v>312</v>
      </c>
      <c r="G235" s="165" t="s">
        <v>411</v>
      </c>
      <c r="H235" s="164" t="s">
        <v>328</v>
      </c>
      <c r="I235" s="164" t="s">
        <v>329</v>
      </c>
      <c r="J235" s="165" t="s">
        <v>737</v>
      </c>
    </row>
    <row r="236" s="151" customFormat="1" ht="42" customHeight="1" spans="1:10">
      <c r="A236" s="163" t="s">
        <v>316</v>
      </c>
      <c r="B236" s="164" t="s">
        <v>317</v>
      </c>
      <c r="C236" s="164" t="s">
        <v>341</v>
      </c>
      <c r="D236" s="164" t="s">
        <v>342</v>
      </c>
      <c r="E236" s="165" t="s">
        <v>678</v>
      </c>
      <c r="F236" s="164" t="s">
        <v>394</v>
      </c>
      <c r="G236" s="165" t="s">
        <v>371</v>
      </c>
      <c r="H236" s="164" t="s">
        <v>323</v>
      </c>
      <c r="I236" s="164" t="s">
        <v>314</v>
      </c>
      <c r="J236" s="165" t="s">
        <v>725</v>
      </c>
    </row>
    <row r="237" s="151" customFormat="1" ht="42" customHeight="1" spans="1:10">
      <c r="A237" s="163" t="s">
        <v>266</v>
      </c>
      <c r="B237" s="164" t="s">
        <v>742</v>
      </c>
      <c r="C237" s="164" t="s">
        <v>309</v>
      </c>
      <c r="D237" s="164" t="s">
        <v>310</v>
      </c>
      <c r="E237" s="165" t="s">
        <v>743</v>
      </c>
      <c r="F237" s="164" t="s">
        <v>312</v>
      </c>
      <c r="G237" s="167" t="s">
        <v>744</v>
      </c>
      <c r="H237" s="164" t="s">
        <v>745</v>
      </c>
      <c r="I237" s="164" t="s">
        <v>314</v>
      </c>
      <c r="J237" s="165" t="s">
        <v>746</v>
      </c>
    </row>
    <row r="238" s="151" customFormat="1" ht="42" customHeight="1" spans="1:10">
      <c r="A238" s="163" t="s">
        <v>316</v>
      </c>
      <c r="B238" s="164" t="s">
        <v>317</v>
      </c>
      <c r="C238" s="164" t="s">
        <v>309</v>
      </c>
      <c r="D238" s="164" t="s">
        <v>320</v>
      </c>
      <c r="E238" s="165" t="s">
        <v>660</v>
      </c>
      <c r="F238" s="164" t="s">
        <v>312</v>
      </c>
      <c r="G238" s="165" t="s">
        <v>322</v>
      </c>
      <c r="H238" s="164" t="s">
        <v>323</v>
      </c>
      <c r="I238" s="164" t="s">
        <v>314</v>
      </c>
      <c r="J238" s="165" t="s">
        <v>640</v>
      </c>
    </row>
    <row r="239" s="151" customFormat="1" ht="42" customHeight="1" spans="1:10">
      <c r="A239" s="163" t="s">
        <v>316</v>
      </c>
      <c r="B239" s="164" t="s">
        <v>317</v>
      </c>
      <c r="C239" s="164" t="s">
        <v>309</v>
      </c>
      <c r="D239" s="164" t="s">
        <v>325</v>
      </c>
      <c r="E239" s="165" t="s">
        <v>661</v>
      </c>
      <c r="F239" s="164" t="s">
        <v>312</v>
      </c>
      <c r="G239" s="165" t="s">
        <v>322</v>
      </c>
      <c r="H239" s="164" t="s">
        <v>323</v>
      </c>
      <c r="I239" s="164" t="s">
        <v>314</v>
      </c>
      <c r="J239" s="165" t="s">
        <v>662</v>
      </c>
    </row>
    <row r="240" s="151" customFormat="1" ht="42" customHeight="1" spans="1:10">
      <c r="A240" s="163" t="s">
        <v>316</v>
      </c>
      <c r="B240" s="164" t="s">
        <v>317</v>
      </c>
      <c r="C240" s="164" t="s">
        <v>309</v>
      </c>
      <c r="D240" s="164" t="s">
        <v>331</v>
      </c>
      <c r="E240" s="165" t="s">
        <v>332</v>
      </c>
      <c r="F240" s="164" t="s">
        <v>333</v>
      </c>
      <c r="G240" s="165" t="s">
        <v>382</v>
      </c>
      <c r="H240" s="164" t="s">
        <v>335</v>
      </c>
      <c r="I240" s="164" t="s">
        <v>314</v>
      </c>
      <c r="J240" s="165" t="s">
        <v>336</v>
      </c>
    </row>
    <row r="241" s="151" customFormat="1" ht="42" customHeight="1" spans="1:10">
      <c r="A241" s="163" t="s">
        <v>316</v>
      </c>
      <c r="B241" s="164" t="s">
        <v>317</v>
      </c>
      <c r="C241" s="164" t="s">
        <v>337</v>
      </c>
      <c r="D241" s="164" t="s">
        <v>338</v>
      </c>
      <c r="E241" s="165" t="s">
        <v>747</v>
      </c>
      <c r="F241" s="164" t="s">
        <v>312</v>
      </c>
      <c r="G241" s="165" t="s">
        <v>411</v>
      </c>
      <c r="H241" s="164" t="s">
        <v>328</v>
      </c>
      <c r="I241" s="164" t="s">
        <v>329</v>
      </c>
      <c r="J241" s="165" t="s">
        <v>748</v>
      </c>
    </row>
    <row r="242" s="151" customFormat="1" ht="42" customHeight="1" spans="1:10">
      <c r="A242" s="163"/>
      <c r="B242" s="164"/>
      <c r="C242" s="164" t="s">
        <v>337</v>
      </c>
      <c r="D242" s="164" t="s">
        <v>367</v>
      </c>
      <c r="E242" s="165" t="s">
        <v>749</v>
      </c>
      <c r="F242" s="164" t="s">
        <v>312</v>
      </c>
      <c r="G242" s="165" t="s">
        <v>519</v>
      </c>
      <c r="H242" s="164" t="s">
        <v>328</v>
      </c>
      <c r="I242" s="164" t="s">
        <v>329</v>
      </c>
      <c r="J242" s="165" t="s">
        <v>750</v>
      </c>
    </row>
    <row r="243" s="151" customFormat="1" ht="42" customHeight="1" spans="1:10">
      <c r="A243" s="163" t="s">
        <v>316</v>
      </c>
      <c r="B243" s="164" t="s">
        <v>317</v>
      </c>
      <c r="C243" s="164" t="s">
        <v>341</v>
      </c>
      <c r="D243" s="164" t="s">
        <v>342</v>
      </c>
      <c r="E243" s="165" t="s">
        <v>678</v>
      </c>
      <c r="F243" s="164" t="s">
        <v>394</v>
      </c>
      <c r="G243" s="165" t="s">
        <v>371</v>
      </c>
      <c r="H243" s="164" t="s">
        <v>323</v>
      </c>
      <c r="I243" s="164" t="s">
        <v>314</v>
      </c>
      <c r="J243" s="165" t="s">
        <v>725</v>
      </c>
    </row>
    <row r="244" s="151" customFormat="1" ht="42" customHeight="1" spans="1:10">
      <c r="A244" s="163" t="s">
        <v>293</v>
      </c>
      <c r="B244" s="164" t="s">
        <v>751</v>
      </c>
      <c r="C244" s="164" t="s">
        <v>309</v>
      </c>
      <c r="D244" s="164" t="s">
        <v>310</v>
      </c>
      <c r="E244" s="165" t="s">
        <v>752</v>
      </c>
      <c r="F244" s="164" t="s">
        <v>394</v>
      </c>
      <c r="G244" s="167" t="s">
        <v>84</v>
      </c>
      <c r="H244" s="164" t="s">
        <v>375</v>
      </c>
      <c r="I244" s="164" t="s">
        <v>527</v>
      </c>
      <c r="J244" s="165" t="s">
        <v>753</v>
      </c>
    </row>
    <row r="245" s="151" customFormat="1" ht="42" customHeight="1" spans="1:10">
      <c r="A245" s="163" t="s">
        <v>316</v>
      </c>
      <c r="B245" s="164" t="s">
        <v>317</v>
      </c>
      <c r="C245" s="164" t="s">
        <v>309</v>
      </c>
      <c r="D245" s="164" t="s">
        <v>310</v>
      </c>
      <c r="E245" s="165" t="s">
        <v>754</v>
      </c>
      <c r="F245" s="164" t="s">
        <v>385</v>
      </c>
      <c r="G245" s="165" t="s">
        <v>81</v>
      </c>
      <c r="H245" s="164" t="s">
        <v>398</v>
      </c>
      <c r="I245" s="164"/>
      <c r="J245" s="165" t="s">
        <v>755</v>
      </c>
    </row>
    <row r="246" s="151" customFormat="1" ht="42" customHeight="1" spans="1:10">
      <c r="A246" s="163"/>
      <c r="B246" s="164"/>
      <c r="C246" s="164" t="s">
        <v>309</v>
      </c>
      <c r="D246" s="164" t="s">
        <v>310</v>
      </c>
      <c r="E246" s="165" t="s">
        <v>756</v>
      </c>
      <c r="F246" s="164" t="s">
        <v>312</v>
      </c>
      <c r="G246" s="165" t="s">
        <v>757</v>
      </c>
      <c r="H246" s="164" t="s">
        <v>398</v>
      </c>
      <c r="I246" s="164"/>
      <c r="J246" s="165" t="s">
        <v>758</v>
      </c>
    </row>
    <row r="247" s="151" customFormat="1" ht="42" customHeight="1" spans="1:10">
      <c r="A247" s="163"/>
      <c r="B247" s="164"/>
      <c r="C247" s="164" t="s">
        <v>309</v>
      </c>
      <c r="D247" s="164" t="s">
        <v>310</v>
      </c>
      <c r="E247" s="165" t="s">
        <v>759</v>
      </c>
      <c r="F247" s="164" t="s">
        <v>312</v>
      </c>
      <c r="G247" s="165" t="s">
        <v>81</v>
      </c>
      <c r="H247" s="164" t="s">
        <v>760</v>
      </c>
      <c r="I247" s="164" t="s">
        <v>527</v>
      </c>
      <c r="J247" s="165" t="s">
        <v>761</v>
      </c>
    </row>
    <row r="248" s="151" customFormat="1" ht="42" customHeight="1" spans="1:10">
      <c r="A248" s="163"/>
      <c r="B248" s="164"/>
      <c r="C248" s="164" t="s">
        <v>309</v>
      </c>
      <c r="D248" s="164" t="s">
        <v>310</v>
      </c>
      <c r="E248" s="165" t="s">
        <v>762</v>
      </c>
      <c r="F248" s="164" t="s">
        <v>312</v>
      </c>
      <c r="G248" s="165" t="s">
        <v>763</v>
      </c>
      <c r="H248" s="164" t="s">
        <v>398</v>
      </c>
      <c r="I248" s="164" t="s">
        <v>527</v>
      </c>
      <c r="J248" s="165" t="s">
        <v>764</v>
      </c>
    </row>
    <row r="249" s="151" customFormat="1" ht="42" customHeight="1" spans="1:10">
      <c r="A249" s="163"/>
      <c r="B249" s="164"/>
      <c r="C249" s="164" t="s">
        <v>309</v>
      </c>
      <c r="D249" s="164" t="s">
        <v>310</v>
      </c>
      <c r="E249" s="165" t="s">
        <v>765</v>
      </c>
      <c r="F249" s="164" t="s">
        <v>312</v>
      </c>
      <c r="G249" s="165" t="s">
        <v>766</v>
      </c>
      <c r="H249" s="164" t="s">
        <v>375</v>
      </c>
      <c r="I249" s="164" t="s">
        <v>527</v>
      </c>
      <c r="J249" s="165" t="s">
        <v>767</v>
      </c>
    </row>
    <row r="250" s="151" customFormat="1" ht="42" customHeight="1" spans="1:10">
      <c r="A250" s="163" t="s">
        <v>316</v>
      </c>
      <c r="B250" s="164" t="s">
        <v>317</v>
      </c>
      <c r="C250" s="164" t="s">
        <v>309</v>
      </c>
      <c r="D250" s="164" t="s">
        <v>320</v>
      </c>
      <c r="E250" s="165" t="s">
        <v>768</v>
      </c>
      <c r="F250" s="164" t="s">
        <v>312</v>
      </c>
      <c r="G250" s="165" t="s">
        <v>322</v>
      </c>
      <c r="H250" s="164" t="s">
        <v>323</v>
      </c>
      <c r="I250" s="164" t="s">
        <v>527</v>
      </c>
      <c r="J250" s="165" t="s">
        <v>769</v>
      </c>
    </row>
    <row r="251" s="151" customFormat="1" ht="42" customHeight="1" spans="1:10">
      <c r="A251" s="163"/>
      <c r="B251" s="164"/>
      <c r="C251" s="164" t="s">
        <v>309</v>
      </c>
      <c r="D251" s="164" t="s">
        <v>320</v>
      </c>
      <c r="E251" s="165" t="s">
        <v>770</v>
      </c>
      <c r="F251" s="164" t="s">
        <v>312</v>
      </c>
      <c r="G251" s="165" t="s">
        <v>494</v>
      </c>
      <c r="H251" s="164" t="s">
        <v>328</v>
      </c>
      <c r="I251" s="164" t="s">
        <v>546</v>
      </c>
      <c r="J251" s="165" t="s">
        <v>771</v>
      </c>
    </row>
    <row r="252" s="151" customFormat="1" ht="42" customHeight="1" spans="1:10">
      <c r="A252" s="163" t="s">
        <v>316</v>
      </c>
      <c r="B252" s="164" t="s">
        <v>317</v>
      </c>
      <c r="C252" s="164" t="s">
        <v>309</v>
      </c>
      <c r="D252" s="164" t="s">
        <v>325</v>
      </c>
      <c r="E252" s="165" t="s">
        <v>357</v>
      </c>
      <c r="F252" s="164" t="s">
        <v>389</v>
      </c>
      <c r="G252" s="165" t="s">
        <v>408</v>
      </c>
      <c r="H252" s="164" t="s">
        <v>604</v>
      </c>
      <c r="I252" s="164" t="s">
        <v>527</v>
      </c>
      <c r="J252" s="165" t="s">
        <v>772</v>
      </c>
    </row>
    <row r="253" s="151" customFormat="1" ht="42" customHeight="1" spans="1:10">
      <c r="A253" s="163" t="s">
        <v>316</v>
      </c>
      <c r="B253" s="164" t="s">
        <v>317</v>
      </c>
      <c r="C253" s="164" t="s">
        <v>309</v>
      </c>
      <c r="D253" s="164" t="s">
        <v>331</v>
      </c>
      <c r="E253" s="165" t="s">
        <v>332</v>
      </c>
      <c r="F253" s="164" t="s">
        <v>333</v>
      </c>
      <c r="G253" s="165" t="s">
        <v>382</v>
      </c>
      <c r="H253" s="164" t="s">
        <v>335</v>
      </c>
      <c r="I253" s="164" t="s">
        <v>314</v>
      </c>
      <c r="J253" s="165" t="s">
        <v>336</v>
      </c>
    </row>
    <row r="254" s="151" customFormat="1" ht="42" customHeight="1" spans="1:10">
      <c r="A254" s="163" t="s">
        <v>316</v>
      </c>
      <c r="B254" s="164" t="s">
        <v>317</v>
      </c>
      <c r="C254" s="164" t="s">
        <v>337</v>
      </c>
      <c r="D254" s="164" t="s">
        <v>338</v>
      </c>
      <c r="E254" s="165" t="s">
        <v>773</v>
      </c>
      <c r="F254" s="164" t="s">
        <v>312</v>
      </c>
      <c r="G254" s="165" t="s">
        <v>434</v>
      </c>
      <c r="H254" s="164" t="s">
        <v>328</v>
      </c>
      <c r="I254" s="164" t="s">
        <v>546</v>
      </c>
      <c r="J254" s="165" t="s">
        <v>774</v>
      </c>
    </row>
    <row r="255" s="151" customFormat="1" ht="42" customHeight="1" spans="1:10">
      <c r="A255" s="163"/>
      <c r="B255" s="164"/>
      <c r="C255" s="164" t="s">
        <v>337</v>
      </c>
      <c r="D255" s="164" t="s">
        <v>338</v>
      </c>
      <c r="E255" s="165" t="s">
        <v>775</v>
      </c>
      <c r="F255" s="164" t="s">
        <v>312</v>
      </c>
      <c r="G255" s="165" t="s">
        <v>434</v>
      </c>
      <c r="H255" s="164" t="s">
        <v>328</v>
      </c>
      <c r="I255" s="164" t="s">
        <v>546</v>
      </c>
      <c r="J255" s="165" t="s">
        <v>776</v>
      </c>
    </row>
    <row r="256" s="151" customFormat="1" ht="42" customHeight="1" spans="1:10">
      <c r="A256" s="163" t="s">
        <v>316</v>
      </c>
      <c r="B256" s="164" t="s">
        <v>317</v>
      </c>
      <c r="C256" s="164" t="s">
        <v>337</v>
      </c>
      <c r="D256" s="164" t="s">
        <v>338</v>
      </c>
      <c r="E256" s="165" t="s">
        <v>777</v>
      </c>
      <c r="F256" s="164" t="s">
        <v>312</v>
      </c>
      <c r="G256" s="165" t="s">
        <v>778</v>
      </c>
      <c r="H256" s="164" t="s">
        <v>328</v>
      </c>
      <c r="I256" s="164" t="s">
        <v>546</v>
      </c>
      <c r="J256" s="165" t="s">
        <v>779</v>
      </c>
    </row>
    <row r="257" s="151" customFormat="1" ht="42" customHeight="1" spans="1:10">
      <c r="A257" s="163" t="s">
        <v>316</v>
      </c>
      <c r="B257" s="164" t="s">
        <v>317</v>
      </c>
      <c r="C257" s="164" t="s">
        <v>341</v>
      </c>
      <c r="D257" s="164" t="s">
        <v>342</v>
      </c>
      <c r="E257" s="165" t="s">
        <v>393</v>
      </c>
      <c r="F257" s="164" t="s">
        <v>344</v>
      </c>
      <c r="G257" s="165">
        <v>90</v>
      </c>
      <c r="H257" s="164" t="s">
        <v>323</v>
      </c>
      <c r="I257" s="164" t="s">
        <v>527</v>
      </c>
      <c r="J257" s="165" t="s">
        <v>780</v>
      </c>
    </row>
    <row r="258" s="151" customFormat="1" ht="42" customHeight="1" spans="1:10">
      <c r="A258" s="163" t="s">
        <v>294</v>
      </c>
      <c r="B258" s="164" t="s">
        <v>781</v>
      </c>
      <c r="C258" s="164" t="s">
        <v>309</v>
      </c>
      <c r="D258" s="164" t="s">
        <v>310</v>
      </c>
      <c r="E258" s="165" t="s">
        <v>782</v>
      </c>
      <c r="F258" s="164" t="s">
        <v>312</v>
      </c>
      <c r="G258" s="167">
        <v>10</v>
      </c>
      <c r="H258" s="164" t="s">
        <v>783</v>
      </c>
      <c r="I258" s="164" t="s">
        <v>527</v>
      </c>
      <c r="J258" s="165" t="s">
        <v>784</v>
      </c>
    </row>
    <row r="259" s="151" customFormat="1" ht="42" customHeight="1" spans="1:10">
      <c r="A259" s="163" t="s">
        <v>316</v>
      </c>
      <c r="B259" s="164" t="s">
        <v>317</v>
      </c>
      <c r="C259" s="164" t="s">
        <v>309</v>
      </c>
      <c r="D259" s="164" t="s">
        <v>310</v>
      </c>
      <c r="E259" s="165" t="s">
        <v>785</v>
      </c>
      <c r="F259" s="164" t="s">
        <v>312</v>
      </c>
      <c r="G259" s="165">
        <v>30</v>
      </c>
      <c r="H259" s="164" t="s">
        <v>783</v>
      </c>
      <c r="I259" s="164" t="s">
        <v>527</v>
      </c>
      <c r="J259" s="165" t="s">
        <v>786</v>
      </c>
    </row>
    <row r="260" s="151" customFormat="1" ht="42" customHeight="1" spans="1:10">
      <c r="A260" s="163"/>
      <c r="B260" s="164"/>
      <c r="C260" s="164" t="s">
        <v>309</v>
      </c>
      <c r="D260" s="164" t="s">
        <v>310</v>
      </c>
      <c r="E260" s="165" t="s">
        <v>787</v>
      </c>
      <c r="F260" s="164" t="s">
        <v>312</v>
      </c>
      <c r="G260" s="165">
        <v>50</v>
      </c>
      <c r="H260" s="164" t="s">
        <v>783</v>
      </c>
      <c r="I260" s="164" t="s">
        <v>527</v>
      </c>
      <c r="J260" s="165" t="s">
        <v>788</v>
      </c>
    </row>
    <row r="261" s="151" customFormat="1" ht="42" customHeight="1" spans="1:10">
      <c r="A261" s="163"/>
      <c r="B261" s="164"/>
      <c r="C261" s="164" t="s">
        <v>309</v>
      </c>
      <c r="D261" s="164" t="s">
        <v>310</v>
      </c>
      <c r="E261" s="165" t="s">
        <v>789</v>
      </c>
      <c r="F261" s="164" t="s">
        <v>312</v>
      </c>
      <c r="G261" s="165">
        <v>30</v>
      </c>
      <c r="H261" s="164" t="s">
        <v>783</v>
      </c>
      <c r="I261" s="164" t="s">
        <v>527</v>
      </c>
      <c r="J261" s="165" t="s">
        <v>790</v>
      </c>
    </row>
    <row r="262" s="151" customFormat="1" ht="42" customHeight="1" spans="1:10">
      <c r="A262" s="163"/>
      <c r="B262" s="164"/>
      <c r="C262" s="164" t="s">
        <v>309</v>
      </c>
      <c r="D262" s="164" t="s">
        <v>310</v>
      </c>
      <c r="E262" s="165" t="s">
        <v>791</v>
      </c>
      <c r="F262" s="164" t="s">
        <v>312</v>
      </c>
      <c r="G262" s="165">
        <v>60</v>
      </c>
      <c r="H262" s="164" t="s">
        <v>783</v>
      </c>
      <c r="I262" s="164" t="s">
        <v>527</v>
      </c>
      <c r="J262" s="165" t="s">
        <v>792</v>
      </c>
    </row>
    <row r="263" s="151" customFormat="1" ht="42" customHeight="1" spans="1:10">
      <c r="A263" s="163"/>
      <c r="B263" s="164"/>
      <c r="C263" s="164" t="s">
        <v>309</v>
      </c>
      <c r="D263" s="164" t="s">
        <v>310</v>
      </c>
      <c r="E263" s="165" t="s">
        <v>793</v>
      </c>
      <c r="F263" s="164" t="s">
        <v>312</v>
      </c>
      <c r="G263" s="165">
        <v>20</v>
      </c>
      <c r="H263" s="164" t="s">
        <v>783</v>
      </c>
      <c r="I263" s="164" t="s">
        <v>527</v>
      </c>
      <c r="J263" s="165" t="s">
        <v>794</v>
      </c>
    </row>
    <row r="264" s="151" customFormat="1" ht="42" customHeight="1" spans="1:10">
      <c r="A264" s="163"/>
      <c r="B264" s="164"/>
      <c r="C264" s="164" t="s">
        <v>309</v>
      </c>
      <c r="D264" s="164" t="s">
        <v>310</v>
      </c>
      <c r="E264" s="165" t="s">
        <v>795</v>
      </c>
      <c r="F264" s="164" t="s">
        <v>312</v>
      </c>
      <c r="G264" s="165">
        <v>12</v>
      </c>
      <c r="H264" s="164" t="s">
        <v>783</v>
      </c>
      <c r="I264" s="164" t="s">
        <v>527</v>
      </c>
      <c r="J264" s="165" t="s">
        <v>796</v>
      </c>
    </row>
    <row r="265" s="151" customFormat="1" ht="42" customHeight="1" spans="1:10">
      <c r="A265" s="163"/>
      <c r="B265" s="164"/>
      <c r="C265" s="164" t="s">
        <v>309</v>
      </c>
      <c r="D265" s="164" t="s">
        <v>310</v>
      </c>
      <c r="E265" s="165" t="s">
        <v>797</v>
      </c>
      <c r="F265" s="164" t="s">
        <v>312</v>
      </c>
      <c r="G265" s="165">
        <v>4</v>
      </c>
      <c r="H265" s="164" t="s">
        <v>798</v>
      </c>
      <c r="I265" s="164" t="s">
        <v>527</v>
      </c>
      <c r="J265" s="165" t="s">
        <v>799</v>
      </c>
    </row>
    <row r="266" s="151" customFormat="1" ht="42" customHeight="1" spans="1:10">
      <c r="A266" s="163"/>
      <c r="B266" s="164"/>
      <c r="C266" s="164" t="s">
        <v>309</v>
      </c>
      <c r="D266" s="164" t="s">
        <v>310</v>
      </c>
      <c r="E266" s="165" t="s">
        <v>800</v>
      </c>
      <c r="F266" s="164" t="s">
        <v>312</v>
      </c>
      <c r="G266" s="165">
        <v>131</v>
      </c>
      <c r="H266" s="164" t="s">
        <v>801</v>
      </c>
      <c r="I266" s="164" t="s">
        <v>527</v>
      </c>
      <c r="J266" s="165" t="s">
        <v>802</v>
      </c>
    </row>
    <row r="267" s="151" customFormat="1" ht="42" customHeight="1" spans="1:10">
      <c r="A267" s="163"/>
      <c r="B267" s="164"/>
      <c r="C267" s="164" t="s">
        <v>309</v>
      </c>
      <c r="D267" s="164" t="s">
        <v>310</v>
      </c>
      <c r="E267" s="165" t="s">
        <v>803</v>
      </c>
      <c r="F267" s="164" t="s">
        <v>312</v>
      </c>
      <c r="G267" s="165">
        <v>1</v>
      </c>
      <c r="H267" s="164" t="s">
        <v>760</v>
      </c>
      <c r="I267" s="164" t="s">
        <v>527</v>
      </c>
      <c r="J267" s="165" t="s">
        <v>804</v>
      </c>
    </row>
    <row r="268" s="151" customFormat="1" ht="42" customHeight="1" spans="1:10">
      <c r="A268" s="163" t="s">
        <v>316</v>
      </c>
      <c r="B268" s="164" t="s">
        <v>317</v>
      </c>
      <c r="C268" s="164" t="s">
        <v>309</v>
      </c>
      <c r="D268" s="164" t="s">
        <v>320</v>
      </c>
      <c r="E268" s="165" t="s">
        <v>805</v>
      </c>
      <c r="F268" s="164" t="s">
        <v>312</v>
      </c>
      <c r="G268" s="165" t="s">
        <v>322</v>
      </c>
      <c r="H268" s="164" t="s">
        <v>323</v>
      </c>
      <c r="I268" s="164" t="s">
        <v>527</v>
      </c>
      <c r="J268" s="165" t="s">
        <v>806</v>
      </c>
    </row>
    <row r="269" s="151" customFormat="1" ht="42" customHeight="1" spans="1:10">
      <c r="A269" s="163" t="s">
        <v>316</v>
      </c>
      <c r="B269" s="164" t="s">
        <v>317</v>
      </c>
      <c r="C269" s="164" t="s">
        <v>309</v>
      </c>
      <c r="D269" s="164" t="s">
        <v>325</v>
      </c>
      <c r="E269" s="165" t="s">
        <v>357</v>
      </c>
      <c r="F269" s="164" t="s">
        <v>389</v>
      </c>
      <c r="G269" s="165" t="s">
        <v>408</v>
      </c>
      <c r="H269" s="164" t="s">
        <v>604</v>
      </c>
      <c r="I269" s="164" t="s">
        <v>527</v>
      </c>
      <c r="J269" s="165" t="s">
        <v>772</v>
      </c>
    </row>
    <row r="270" s="151" customFormat="1" ht="42" customHeight="1" spans="1:10">
      <c r="A270" s="163" t="s">
        <v>316</v>
      </c>
      <c r="B270" s="164" t="s">
        <v>317</v>
      </c>
      <c r="C270" s="164" t="s">
        <v>309</v>
      </c>
      <c r="D270" s="164" t="s">
        <v>331</v>
      </c>
      <c r="E270" s="165" t="s">
        <v>332</v>
      </c>
      <c r="F270" s="164" t="s">
        <v>333</v>
      </c>
      <c r="G270" s="165" t="s">
        <v>382</v>
      </c>
      <c r="H270" s="164" t="s">
        <v>335</v>
      </c>
      <c r="I270" s="164" t="s">
        <v>314</v>
      </c>
      <c r="J270" s="165" t="s">
        <v>336</v>
      </c>
    </row>
    <row r="271" s="151" customFormat="1" ht="42" customHeight="1" spans="1:10">
      <c r="A271" s="163" t="s">
        <v>316</v>
      </c>
      <c r="B271" s="164" t="s">
        <v>317</v>
      </c>
      <c r="C271" s="164" t="s">
        <v>337</v>
      </c>
      <c r="D271" s="164" t="s">
        <v>338</v>
      </c>
      <c r="E271" s="165" t="s">
        <v>807</v>
      </c>
      <c r="F271" s="164" t="s">
        <v>312</v>
      </c>
      <c r="G271" s="165" t="s">
        <v>434</v>
      </c>
      <c r="H271" s="164" t="s">
        <v>328</v>
      </c>
      <c r="I271" s="164" t="s">
        <v>546</v>
      </c>
      <c r="J271" s="165" t="s">
        <v>808</v>
      </c>
    </row>
    <row r="272" s="151" customFormat="1" ht="42" customHeight="1" spans="1:10">
      <c r="A272" s="163"/>
      <c r="B272" s="164"/>
      <c r="C272" s="164" t="s">
        <v>337</v>
      </c>
      <c r="D272" s="164" t="s">
        <v>338</v>
      </c>
      <c r="E272" s="165" t="s">
        <v>809</v>
      </c>
      <c r="F272" s="164" t="s">
        <v>312</v>
      </c>
      <c r="G272" s="165" t="s">
        <v>434</v>
      </c>
      <c r="H272" s="164" t="s">
        <v>328</v>
      </c>
      <c r="I272" s="164" t="s">
        <v>546</v>
      </c>
      <c r="J272" s="165" t="s">
        <v>810</v>
      </c>
    </row>
    <row r="273" s="151" customFormat="1" ht="42" customHeight="1" spans="1:10">
      <c r="A273" s="163" t="s">
        <v>316</v>
      </c>
      <c r="B273" s="164" t="s">
        <v>317</v>
      </c>
      <c r="C273" s="164" t="s">
        <v>341</v>
      </c>
      <c r="D273" s="164" t="s">
        <v>342</v>
      </c>
      <c r="E273" s="165" t="s">
        <v>811</v>
      </c>
      <c r="F273" s="164" t="s">
        <v>394</v>
      </c>
      <c r="G273" s="165">
        <v>90</v>
      </c>
      <c r="H273" s="164" t="s">
        <v>323</v>
      </c>
      <c r="I273" s="164" t="s">
        <v>527</v>
      </c>
      <c r="J273" s="165" t="s">
        <v>812</v>
      </c>
    </row>
    <row r="274" s="151" customFormat="1" ht="42" customHeight="1" spans="1:10">
      <c r="A274" s="163" t="s">
        <v>295</v>
      </c>
      <c r="B274" s="164" t="s">
        <v>813</v>
      </c>
      <c r="C274" s="164" t="s">
        <v>309</v>
      </c>
      <c r="D274" s="164" t="s">
        <v>310</v>
      </c>
      <c r="E274" s="165" t="s">
        <v>814</v>
      </c>
      <c r="F274" s="164" t="s">
        <v>312</v>
      </c>
      <c r="G274" s="167" t="s">
        <v>815</v>
      </c>
      <c r="H274" s="164" t="s">
        <v>313</v>
      </c>
      <c r="I274" s="164" t="s">
        <v>527</v>
      </c>
      <c r="J274" s="165" t="s">
        <v>816</v>
      </c>
    </row>
    <row r="275" s="151" customFormat="1" ht="42" customHeight="1" spans="1:10">
      <c r="A275" s="163" t="s">
        <v>316</v>
      </c>
      <c r="B275" s="164" t="s">
        <v>317</v>
      </c>
      <c r="C275" s="164" t="s">
        <v>309</v>
      </c>
      <c r="D275" s="164" t="s">
        <v>310</v>
      </c>
      <c r="E275" s="165" t="s">
        <v>817</v>
      </c>
      <c r="F275" s="164" t="s">
        <v>344</v>
      </c>
      <c r="G275" s="165" t="s">
        <v>818</v>
      </c>
      <c r="H275" s="164" t="s">
        <v>391</v>
      </c>
      <c r="I275" s="164" t="s">
        <v>527</v>
      </c>
      <c r="J275" s="165" t="s">
        <v>819</v>
      </c>
    </row>
    <row r="276" s="151" customFormat="1" ht="42" customHeight="1" spans="1:10">
      <c r="A276" s="163" t="s">
        <v>316</v>
      </c>
      <c r="B276" s="164" t="s">
        <v>317</v>
      </c>
      <c r="C276" s="164" t="s">
        <v>309</v>
      </c>
      <c r="D276" s="164" t="s">
        <v>320</v>
      </c>
      <c r="E276" s="165" t="s">
        <v>820</v>
      </c>
      <c r="F276" s="164" t="s">
        <v>312</v>
      </c>
      <c r="G276" s="165" t="s">
        <v>322</v>
      </c>
      <c r="H276" s="164" t="s">
        <v>323</v>
      </c>
      <c r="I276" s="164" t="s">
        <v>527</v>
      </c>
      <c r="J276" s="165" t="s">
        <v>821</v>
      </c>
    </row>
    <row r="277" s="151" customFormat="1" ht="42" customHeight="1" spans="1:10">
      <c r="A277" s="163"/>
      <c r="B277" s="164"/>
      <c r="C277" s="164" t="s">
        <v>309</v>
      </c>
      <c r="D277" s="164" t="s">
        <v>320</v>
      </c>
      <c r="E277" s="165" t="s">
        <v>770</v>
      </c>
      <c r="F277" s="164" t="s">
        <v>312</v>
      </c>
      <c r="G277" s="165" t="s">
        <v>494</v>
      </c>
      <c r="H277" s="164" t="s">
        <v>328</v>
      </c>
      <c r="I277" s="164" t="s">
        <v>546</v>
      </c>
      <c r="J277" s="165" t="s">
        <v>771</v>
      </c>
    </row>
    <row r="278" s="151" customFormat="1" ht="42" customHeight="1" spans="1:10">
      <c r="A278" s="163" t="s">
        <v>316</v>
      </c>
      <c r="B278" s="164" t="s">
        <v>317</v>
      </c>
      <c r="C278" s="164" t="s">
        <v>309</v>
      </c>
      <c r="D278" s="164" t="s">
        <v>325</v>
      </c>
      <c r="E278" s="165" t="s">
        <v>357</v>
      </c>
      <c r="F278" s="164" t="s">
        <v>389</v>
      </c>
      <c r="G278" s="165" t="s">
        <v>408</v>
      </c>
      <c r="H278" s="164" t="s">
        <v>604</v>
      </c>
      <c r="I278" s="164" t="s">
        <v>527</v>
      </c>
      <c r="J278" s="165" t="s">
        <v>772</v>
      </c>
    </row>
    <row r="279" s="151" customFormat="1" ht="42" customHeight="1" spans="1:10">
      <c r="A279" s="163" t="s">
        <v>316</v>
      </c>
      <c r="B279" s="164" t="s">
        <v>317</v>
      </c>
      <c r="C279" s="164" t="s">
        <v>309</v>
      </c>
      <c r="D279" s="164" t="s">
        <v>331</v>
      </c>
      <c r="E279" s="165" t="s">
        <v>332</v>
      </c>
      <c r="F279" s="164" t="s">
        <v>333</v>
      </c>
      <c r="G279" s="165" t="s">
        <v>382</v>
      </c>
      <c r="H279" s="164" t="s">
        <v>335</v>
      </c>
      <c r="I279" s="164" t="s">
        <v>314</v>
      </c>
      <c r="J279" s="165" t="s">
        <v>336</v>
      </c>
    </row>
    <row r="280" s="151" customFormat="1" ht="42" customHeight="1" spans="1:10">
      <c r="A280" s="163" t="s">
        <v>316</v>
      </c>
      <c r="B280" s="164" t="s">
        <v>317</v>
      </c>
      <c r="C280" s="164" t="s">
        <v>337</v>
      </c>
      <c r="D280" s="164" t="s">
        <v>338</v>
      </c>
      <c r="E280" s="165" t="s">
        <v>822</v>
      </c>
      <c r="F280" s="164" t="s">
        <v>312</v>
      </c>
      <c r="G280" s="165" t="s">
        <v>823</v>
      </c>
      <c r="H280" s="164" t="s">
        <v>328</v>
      </c>
      <c r="I280" s="164" t="s">
        <v>546</v>
      </c>
      <c r="J280" s="165" t="s">
        <v>824</v>
      </c>
    </row>
    <row r="281" s="151" customFormat="1" ht="42" customHeight="1" spans="1:10">
      <c r="A281" s="163"/>
      <c r="B281" s="164"/>
      <c r="C281" s="164" t="s">
        <v>337</v>
      </c>
      <c r="D281" s="164" t="s">
        <v>367</v>
      </c>
      <c r="E281" s="165" t="s">
        <v>825</v>
      </c>
      <c r="F281" s="164" t="s">
        <v>826</v>
      </c>
      <c r="G281" s="165" t="s">
        <v>390</v>
      </c>
      <c r="H281" s="164"/>
      <c r="I281" s="164" t="s">
        <v>527</v>
      </c>
      <c r="J281" s="165" t="s">
        <v>827</v>
      </c>
    </row>
    <row r="282" s="151" customFormat="1" ht="42" customHeight="1" spans="1:10">
      <c r="A282" s="163" t="s">
        <v>316</v>
      </c>
      <c r="B282" s="164" t="s">
        <v>317</v>
      </c>
      <c r="C282" s="164" t="s">
        <v>341</v>
      </c>
      <c r="D282" s="164" t="s">
        <v>342</v>
      </c>
      <c r="E282" s="165" t="s">
        <v>393</v>
      </c>
      <c r="F282" s="164" t="s">
        <v>344</v>
      </c>
      <c r="G282" s="165">
        <v>90</v>
      </c>
      <c r="H282" s="164" t="s">
        <v>323</v>
      </c>
      <c r="I282" s="164" t="s">
        <v>527</v>
      </c>
      <c r="J282" s="165" t="s">
        <v>780</v>
      </c>
    </row>
    <row r="283" s="151" customFormat="1" ht="42" customHeight="1" spans="1:10">
      <c r="A283" s="163" t="s">
        <v>283</v>
      </c>
      <c r="B283" s="164" t="s">
        <v>828</v>
      </c>
      <c r="C283" s="164" t="s">
        <v>309</v>
      </c>
      <c r="D283" s="164" t="s">
        <v>310</v>
      </c>
      <c r="E283" s="165" t="s">
        <v>829</v>
      </c>
      <c r="F283" s="164" t="s">
        <v>312</v>
      </c>
      <c r="G283" s="167" t="s">
        <v>81</v>
      </c>
      <c r="H283" s="164" t="s">
        <v>313</v>
      </c>
      <c r="I283" s="164" t="s">
        <v>314</v>
      </c>
      <c r="J283" s="165" t="s">
        <v>830</v>
      </c>
    </row>
    <row r="284" s="151" customFormat="1" ht="42" customHeight="1" spans="1:10">
      <c r="A284" s="163" t="s">
        <v>316</v>
      </c>
      <c r="B284" s="164" t="s">
        <v>317</v>
      </c>
      <c r="C284" s="164" t="s">
        <v>309</v>
      </c>
      <c r="D284" s="164" t="s">
        <v>320</v>
      </c>
      <c r="E284" s="165" t="s">
        <v>831</v>
      </c>
      <c r="F284" s="164" t="s">
        <v>312</v>
      </c>
      <c r="G284" s="165" t="s">
        <v>322</v>
      </c>
      <c r="H284" s="164" t="s">
        <v>323</v>
      </c>
      <c r="I284" s="164" t="s">
        <v>314</v>
      </c>
      <c r="J284" s="165" t="s">
        <v>832</v>
      </c>
    </row>
    <row r="285" s="151" customFormat="1" ht="42" customHeight="1" spans="1:10">
      <c r="A285" s="163"/>
      <c r="B285" s="164"/>
      <c r="C285" s="164" t="s">
        <v>309</v>
      </c>
      <c r="D285" s="164" t="s">
        <v>320</v>
      </c>
      <c r="E285" s="165" t="s">
        <v>833</v>
      </c>
      <c r="F285" s="164" t="s">
        <v>385</v>
      </c>
      <c r="G285" s="165" t="s">
        <v>834</v>
      </c>
      <c r="H285" s="164" t="s">
        <v>323</v>
      </c>
      <c r="I285" s="164" t="s">
        <v>314</v>
      </c>
      <c r="J285" s="165" t="s">
        <v>835</v>
      </c>
    </row>
    <row r="286" s="151" customFormat="1" ht="42" customHeight="1" spans="1:10">
      <c r="A286" s="163" t="s">
        <v>316</v>
      </c>
      <c r="B286" s="164" t="s">
        <v>317</v>
      </c>
      <c r="C286" s="164" t="s">
        <v>309</v>
      </c>
      <c r="D286" s="164" t="s">
        <v>325</v>
      </c>
      <c r="E286" s="165" t="s">
        <v>357</v>
      </c>
      <c r="F286" s="164" t="s">
        <v>389</v>
      </c>
      <c r="G286" s="165" t="s">
        <v>408</v>
      </c>
      <c r="H286" s="164" t="s">
        <v>604</v>
      </c>
      <c r="I286" s="164" t="s">
        <v>527</v>
      </c>
      <c r="J286" s="165" t="s">
        <v>772</v>
      </c>
    </row>
    <row r="287" s="151" customFormat="1" ht="42" customHeight="1" spans="1:10">
      <c r="A287" s="163" t="s">
        <v>316</v>
      </c>
      <c r="B287" s="164" t="s">
        <v>317</v>
      </c>
      <c r="C287" s="164" t="s">
        <v>309</v>
      </c>
      <c r="D287" s="164" t="s">
        <v>331</v>
      </c>
      <c r="E287" s="165" t="s">
        <v>332</v>
      </c>
      <c r="F287" s="164" t="s">
        <v>333</v>
      </c>
      <c r="G287" s="165" t="s">
        <v>382</v>
      </c>
      <c r="H287" s="164" t="s">
        <v>335</v>
      </c>
      <c r="I287" s="164" t="s">
        <v>314</v>
      </c>
      <c r="J287" s="165" t="s">
        <v>336</v>
      </c>
    </row>
    <row r="288" s="151" customFormat="1" ht="42" customHeight="1" spans="1:10">
      <c r="A288" s="163" t="s">
        <v>316</v>
      </c>
      <c r="B288" s="164" t="s">
        <v>317</v>
      </c>
      <c r="C288" s="164" t="s">
        <v>337</v>
      </c>
      <c r="D288" s="164" t="s">
        <v>338</v>
      </c>
      <c r="E288" s="165" t="s">
        <v>836</v>
      </c>
      <c r="F288" s="164" t="s">
        <v>312</v>
      </c>
      <c r="G288" s="165" t="s">
        <v>434</v>
      </c>
      <c r="H288" s="164" t="s">
        <v>328</v>
      </c>
      <c r="I288" s="164" t="s">
        <v>329</v>
      </c>
      <c r="J288" s="165" t="s">
        <v>837</v>
      </c>
    </row>
    <row r="289" s="151" customFormat="1" ht="42" customHeight="1" spans="1:10">
      <c r="A289" s="163"/>
      <c r="B289" s="164"/>
      <c r="C289" s="164" t="s">
        <v>337</v>
      </c>
      <c r="D289" s="164" t="s">
        <v>362</v>
      </c>
      <c r="E289" s="165" t="s">
        <v>838</v>
      </c>
      <c r="F289" s="164" t="s">
        <v>312</v>
      </c>
      <c r="G289" s="165" t="s">
        <v>459</v>
      </c>
      <c r="H289" s="164" t="s">
        <v>328</v>
      </c>
      <c r="I289" s="164" t="s">
        <v>329</v>
      </c>
      <c r="J289" s="165" t="s">
        <v>839</v>
      </c>
    </row>
    <row r="290" s="151" customFormat="1" ht="42" customHeight="1" spans="1:10">
      <c r="A290" s="163"/>
      <c r="B290" s="164"/>
      <c r="C290" s="164" t="s">
        <v>337</v>
      </c>
      <c r="D290" s="164" t="s">
        <v>367</v>
      </c>
      <c r="E290" s="165" t="s">
        <v>840</v>
      </c>
      <c r="F290" s="164" t="s">
        <v>312</v>
      </c>
      <c r="G290" s="165" t="s">
        <v>841</v>
      </c>
      <c r="H290" s="164" t="s">
        <v>328</v>
      </c>
      <c r="I290" s="164" t="s">
        <v>329</v>
      </c>
      <c r="J290" s="165" t="s">
        <v>842</v>
      </c>
    </row>
    <row r="291" s="151" customFormat="1" ht="42" customHeight="1" spans="1:10">
      <c r="A291" s="163" t="s">
        <v>316</v>
      </c>
      <c r="B291" s="164" t="s">
        <v>317</v>
      </c>
      <c r="C291" s="164" t="s">
        <v>341</v>
      </c>
      <c r="D291" s="164" t="s">
        <v>342</v>
      </c>
      <c r="E291" s="165" t="s">
        <v>843</v>
      </c>
      <c r="F291" s="164" t="s">
        <v>344</v>
      </c>
      <c r="G291" s="165" t="s">
        <v>371</v>
      </c>
      <c r="H291" s="164" t="s">
        <v>323</v>
      </c>
      <c r="I291" s="164" t="s">
        <v>314</v>
      </c>
      <c r="J291" s="165" t="s">
        <v>844</v>
      </c>
    </row>
    <row r="292" s="151" customFormat="1" ht="42" customHeight="1" spans="1:10">
      <c r="A292" s="163" t="s">
        <v>286</v>
      </c>
      <c r="B292" s="164" t="s">
        <v>845</v>
      </c>
      <c r="C292" s="164" t="s">
        <v>309</v>
      </c>
      <c r="D292" s="164" t="s">
        <v>310</v>
      </c>
      <c r="E292" s="165" t="s">
        <v>846</v>
      </c>
      <c r="F292" s="164" t="s">
        <v>312</v>
      </c>
      <c r="G292" s="167" t="s">
        <v>423</v>
      </c>
      <c r="H292" s="164" t="s">
        <v>313</v>
      </c>
      <c r="I292" s="164" t="s">
        <v>314</v>
      </c>
      <c r="J292" s="165" t="s">
        <v>847</v>
      </c>
    </row>
    <row r="293" s="151" customFormat="1" ht="42" customHeight="1" spans="1:10">
      <c r="A293" s="163" t="s">
        <v>316</v>
      </c>
      <c r="B293" s="164" t="s">
        <v>317</v>
      </c>
      <c r="C293" s="164" t="s">
        <v>309</v>
      </c>
      <c r="D293" s="164" t="s">
        <v>320</v>
      </c>
      <c r="E293" s="165" t="s">
        <v>848</v>
      </c>
      <c r="F293" s="164" t="s">
        <v>312</v>
      </c>
      <c r="G293" s="165" t="s">
        <v>849</v>
      </c>
      <c r="H293" s="164" t="s">
        <v>323</v>
      </c>
      <c r="I293" s="164" t="s">
        <v>314</v>
      </c>
      <c r="J293" s="165" t="s">
        <v>850</v>
      </c>
    </row>
    <row r="294" s="151" customFormat="1" ht="42" customHeight="1" spans="1:10">
      <c r="A294" s="163" t="s">
        <v>316</v>
      </c>
      <c r="B294" s="164" t="s">
        <v>317</v>
      </c>
      <c r="C294" s="164" t="s">
        <v>309</v>
      </c>
      <c r="D294" s="164" t="s">
        <v>325</v>
      </c>
      <c r="E294" s="165" t="s">
        <v>357</v>
      </c>
      <c r="F294" s="164" t="s">
        <v>389</v>
      </c>
      <c r="G294" s="165" t="s">
        <v>408</v>
      </c>
      <c r="H294" s="164" t="s">
        <v>604</v>
      </c>
      <c r="I294" s="164" t="s">
        <v>527</v>
      </c>
      <c r="J294" s="165" t="s">
        <v>772</v>
      </c>
    </row>
    <row r="295" s="151" customFormat="1" ht="42" customHeight="1" spans="1:10">
      <c r="A295" s="163" t="s">
        <v>316</v>
      </c>
      <c r="B295" s="164" t="s">
        <v>317</v>
      </c>
      <c r="C295" s="164" t="s">
        <v>309</v>
      </c>
      <c r="D295" s="164" t="s">
        <v>331</v>
      </c>
      <c r="E295" s="165" t="s">
        <v>332</v>
      </c>
      <c r="F295" s="164" t="s">
        <v>333</v>
      </c>
      <c r="G295" s="165" t="s">
        <v>382</v>
      </c>
      <c r="H295" s="164" t="s">
        <v>335</v>
      </c>
      <c r="I295" s="164" t="s">
        <v>314</v>
      </c>
      <c r="J295" s="165" t="s">
        <v>336</v>
      </c>
    </row>
    <row r="296" s="151" customFormat="1" ht="42" customHeight="1" spans="1:10">
      <c r="A296" s="163" t="s">
        <v>316</v>
      </c>
      <c r="B296" s="164" t="s">
        <v>317</v>
      </c>
      <c r="C296" s="164" t="s">
        <v>337</v>
      </c>
      <c r="D296" s="164" t="s">
        <v>338</v>
      </c>
      <c r="E296" s="165" t="s">
        <v>851</v>
      </c>
      <c r="F296" s="164" t="s">
        <v>312</v>
      </c>
      <c r="G296" s="165" t="s">
        <v>434</v>
      </c>
      <c r="H296" s="164" t="s">
        <v>328</v>
      </c>
      <c r="I296" s="164" t="s">
        <v>329</v>
      </c>
      <c r="J296" s="165" t="s">
        <v>852</v>
      </c>
    </row>
    <row r="297" s="151" customFormat="1" ht="42" customHeight="1" spans="1:10">
      <c r="A297" s="163"/>
      <c r="B297" s="164"/>
      <c r="C297" s="164" t="s">
        <v>337</v>
      </c>
      <c r="D297" s="164" t="s">
        <v>338</v>
      </c>
      <c r="E297" s="165" t="s">
        <v>853</v>
      </c>
      <c r="F297" s="164" t="s">
        <v>312</v>
      </c>
      <c r="G297" s="165" t="s">
        <v>459</v>
      </c>
      <c r="H297" s="164" t="s">
        <v>328</v>
      </c>
      <c r="I297" s="164" t="s">
        <v>329</v>
      </c>
      <c r="J297" s="165" t="s">
        <v>854</v>
      </c>
    </row>
    <row r="298" s="151" customFormat="1" ht="42" customHeight="1" spans="1:10">
      <c r="A298" s="163"/>
      <c r="B298" s="164"/>
      <c r="C298" s="164" t="s">
        <v>337</v>
      </c>
      <c r="D298" s="164" t="s">
        <v>362</v>
      </c>
      <c r="E298" s="165" t="s">
        <v>855</v>
      </c>
      <c r="F298" s="164" t="s">
        <v>312</v>
      </c>
      <c r="G298" s="165" t="s">
        <v>459</v>
      </c>
      <c r="H298" s="164" t="s">
        <v>328</v>
      </c>
      <c r="I298" s="164" t="s">
        <v>329</v>
      </c>
      <c r="J298" s="165" t="s">
        <v>856</v>
      </c>
    </row>
    <row r="299" s="151" customFormat="1" ht="42" customHeight="1" spans="1:10">
      <c r="A299" s="163" t="s">
        <v>316</v>
      </c>
      <c r="B299" s="164" t="s">
        <v>317</v>
      </c>
      <c r="C299" s="164" t="s">
        <v>341</v>
      </c>
      <c r="D299" s="164" t="s">
        <v>342</v>
      </c>
      <c r="E299" s="165" t="s">
        <v>857</v>
      </c>
      <c r="F299" s="164" t="s">
        <v>344</v>
      </c>
      <c r="G299" s="165" t="s">
        <v>371</v>
      </c>
      <c r="H299" s="164" t="s">
        <v>323</v>
      </c>
      <c r="I299" s="164" t="s">
        <v>314</v>
      </c>
      <c r="J299" s="165" t="s">
        <v>858</v>
      </c>
    </row>
    <row r="300" s="151" customFormat="1" ht="42" customHeight="1" spans="1:10">
      <c r="A300" s="163" t="s">
        <v>281</v>
      </c>
      <c r="B300" s="164" t="s">
        <v>859</v>
      </c>
      <c r="C300" s="164" t="s">
        <v>309</v>
      </c>
      <c r="D300" s="164" t="s">
        <v>310</v>
      </c>
      <c r="E300" s="165" t="s">
        <v>860</v>
      </c>
      <c r="F300" s="164" t="s">
        <v>312</v>
      </c>
      <c r="G300" s="167" t="s">
        <v>81</v>
      </c>
      <c r="H300" s="164" t="s">
        <v>313</v>
      </c>
      <c r="I300" s="164" t="s">
        <v>314</v>
      </c>
      <c r="J300" s="165" t="s">
        <v>861</v>
      </c>
    </row>
    <row r="301" s="151" customFormat="1" ht="42" customHeight="1" spans="1:10">
      <c r="A301" s="163" t="s">
        <v>316</v>
      </c>
      <c r="B301" s="164" t="s">
        <v>317</v>
      </c>
      <c r="C301" s="164" t="s">
        <v>309</v>
      </c>
      <c r="D301" s="164" t="s">
        <v>320</v>
      </c>
      <c r="E301" s="165" t="s">
        <v>862</v>
      </c>
      <c r="F301" s="164" t="s">
        <v>312</v>
      </c>
      <c r="G301" s="165" t="s">
        <v>849</v>
      </c>
      <c r="H301" s="164" t="s">
        <v>323</v>
      </c>
      <c r="I301" s="164" t="s">
        <v>314</v>
      </c>
      <c r="J301" s="165" t="s">
        <v>863</v>
      </c>
    </row>
    <row r="302" s="151" customFormat="1" ht="42" customHeight="1" spans="1:10">
      <c r="A302" s="163" t="s">
        <v>316</v>
      </c>
      <c r="B302" s="164" t="s">
        <v>317</v>
      </c>
      <c r="C302" s="164" t="s">
        <v>309</v>
      </c>
      <c r="D302" s="164" t="s">
        <v>325</v>
      </c>
      <c r="E302" s="165" t="s">
        <v>357</v>
      </c>
      <c r="F302" s="164" t="s">
        <v>389</v>
      </c>
      <c r="G302" s="165" t="s">
        <v>408</v>
      </c>
      <c r="H302" s="164" t="s">
        <v>604</v>
      </c>
      <c r="I302" s="164" t="s">
        <v>527</v>
      </c>
      <c r="J302" s="165" t="s">
        <v>772</v>
      </c>
    </row>
    <row r="303" s="151" customFormat="1" ht="42" customHeight="1" spans="1:10">
      <c r="A303" s="163" t="s">
        <v>316</v>
      </c>
      <c r="B303" s="164" t="s">
        <v>317</v>
      </c>
      <c r="C303" s="164" t="s">
        <v>309</v>
      </c>
      <c r="D303" s="164" t="s">
        <v>331</v>
      </c>
      <c r="E303" s="165" t="s">
        <v>332</v>
      </c>
      <c r="F303" s="164" t="s">
        <v>333</v>
      </c>
      <c r="G303" s="165" t="s">
        <v>382</v>
      </c>
      <c r="H303" s="164" t="s">
        <v>335</v>
      </c>
      <c r="I303" s="164" t="s">
        <v>314</v>
      </c>
      <c r="J303" s="165" t="s">
        <v>336</v>
      </c>
    </row>
    <row r="304" s="151" customFormat="1" ht="42" customHeight="1" spans="1:10">
      <c r="A304" s="163"/>
      <c r="B304" s="164"/>
      <c r="C304" s="164" t="s">
        <v>337</v>
      </c>
      <c r="D304" s="164" t="s">
        <v>362</v>
      </c>
      <c r="E304" s="165" t="s">
        <v>864</v>
      </c>
      <c r="F304" s="164" t="s">
        <v>312</v>
      </c>
      <c r="G304" s="165" t="s">
        <v>434</v>
      </c>
      <c r="H304" s="164" t="s">
        <v>328</v>
      </c>
      <c r="I304" s="164" t="s">
        <v>329</v>
      </c>
      <c r="J304" s="165" t="s">
        <v>865</v>
      </c>
    </row>
    <row r="305" s="151" customFormat="1" ht="42" customHeight="1" spans="1:10">
      <c r="A305" s="163" t="s">
        <v>316</v>
      </c>
      <c r="B305" s="164" t="s">
        <v>317</v>
      </c>
      <c r="C305" s="164" t="s">
        <v>341</v>
      </c>
      <c r="D305" s="164" t="s">
        <v>342</v>
      </c>
      <c r="E305" s="165" t="s">
        <v>857</v>
      </c>
      <c r="F305" s="164" t="s">
        <v>344</v>
      </c>
      <c r="G305" s="165" t="s">
        <v>371</v>
      </c>
      <c r="H305" s="164" t="s">
        <v>323</v>
      </c>
      <c r="I305" s="164" t="s">
        <v>314</v>
      </c>
      <c r="J305" s="165" t="s">
        <v>866</v>
      </c>
    </row>
    <row r="306" s="151" customFormat="1" ht="42" customHeight="1" spans="1:10">
      <c r="A306" s="163" t="s">
        <v>285</v>
      </c>
      <c r="B306" s="164" t="s">
        <v>867</v>
      </c>
      <c r="C306" s="164" t="s">
        <v>309</v>
      </c>
      <c r="D306" s="164" t="s">
        <v>310</v>
      </c>
      <c r="E306" s="165" t="s">
        <v>868</v>
      </c>
      <c r="F306" s="164" t="s">
        <v>312</v>
      </c>
      <c r="G306" s="167" t="s">
        <v>869</v>
      </c>
      <c r="H306" s="164" t="s">
        <v>313</v>
      </c>
      <c r="I306" s="164" t="s">
        <v>314</v>
      </c>
      <c r="J306" s="165" t="s">
        <v>870</v>
      </c>
    </row>
    <row r="307" s="151" customFormat="1" ht="42" customHeight="1" spans="1:10">
      <c r="A307" s="163" t="s">
        <v>316</v>
      </c>
      <c r="B307" s="164" t="s">
        <v>317</v>
      </c>
      <c r="C307" s="164" t="s">
        <v>309</v>
      </c>
      <c r="D307" s="164" t="s">
        <v>320</v>
      </c>
      <c r="E307" s="165" t="s">
        <v>871</v>
      </c>
      <c r="F307" s="164" t="s">
        <v>312</v>
      </c>
      <c r="G307" s="165" t="s">
        <v>849</v>
      </c>
      <c r="H307" s="164" t="s">
        <v>323</v>
      </c>
      <c r="I307" s="164" t="s">
        <v>314</v>
      </c>
      <c r="J307" s="165" t="s">
        <v>872</v>
      </c>
    </row>
    <row r="308" s="151" customFormat="1" ht="42" customHeight="1" spans="1:10">
      <c r="A308" s="163" t="s">
        <v>316</v>
      </c>
      <c r="B308" s="164" t="s">
        <v>317</v>
      </c>
      <c r="C308" s="164" t="s">
        <v>309</v>
      </c>
      <c r="D308" s="164" t="s">
        <v>325</v>
      </c>
      <c r="E308" s="165" t="s">
        <v>357</v>
      </c>
      <c r="F308" s="164" t="s">
        <v>389</v>
      </c>
      <c r="G308" s="165" t="s">
        <v>408</v>
      </c>
      <c r="H308" s="164" t="s">
        <v>604</v>
      </c>
      <c r="I308" s="164" t="s">
        <v>527</v>
      </c>
      <c r="J308" s="165" t="s">
        <v>772</v>
      </c>
    </row>
    <row r="309" s="151" customFormat="1" ht="42" customHeight="1" spans="1:10">
      <c r="A309" s="163" t="s">
        <v>316</v>
      </c>
      <c r="B309" s="164" t="s">
        <v>317</v>
      </c>
      <c r="C309" s="164" t="s">
        <v>309</v>
      </c>
      <c r="D309" s="164" t="s">
        <v>331</v>
      </c>
      <c r="E309" s="165" t="s">
        <v>332</v>
      </c>
      <c r="F309" s="164" t="s">
        <v>333</v>
      </c>
      <c r="G309" s="165" t="s">
        <v>382</v>
      </c>
      <c r="H309" s="164" t="s">
        <v>335</v>
      </c>
      <c r="I309" s="164" t="s">
        <v>314</v>
      </c>
      <c r="J309" s="165" t="s">
        <v>336</v>
      </c>
    </row>
    <row r="310" s="151" customFormat="1" ht="42" customHeight="1" spans="1:10">
      <c r="A310" s="163" t="s">
        <v>316</v>
      </c>
      <c r="B310" s="164" t="s">
        <v>317</v>
      </c>
      <c r="C310" s="164" t="s">
        <v>337</v>
      </c>
      <c r="D310" s="164" t="s">
        <v>338</v>
      </c>
      <c r="E310" s="165" t="s">
        <v>851</v>
      </c>
      <c r="F310" s="164" t="s">
        <v>312</v>
      </c>
      <c r="G310" s="165" t="s">
        <v>434</v>
      </c>
      <c r="H310" s="164" t="s">
        <v>328</v>
      </c>
      <c r="I310" s="164" t="s">
        <v>329</v>
      </c>
      <c r="J310" s="165" t="s">
        <v>873</v>
      </c>
    </row>
    <row r="311" s="151" customFormat="1" ht="42" customHeight="1" spans="1:10">
      <c r="A311" s="163"/>
      <c r="B311" s="164"/>
      <c r="C311" s="164" t="s">
        <v>337</v>
      </c>
      <c r="D311" s="164" t="s">
        <v>362</v>
      </c>
      <c r="E311" s="165" t="s">
        <v>855</v>
      </c>
      <c r="F311" s="164" t="s">
        <v>312</v>
      </c>
      <c r="G311" s="165" t="s">
        <v>459</v>
      </c>
      <c r="H311" s="164" t="s">
        <v>328</v>
      </c>
      <c r="I311" s="164" t="s">
        <v>329</v>
      </c>
      <c r="J311" s="165" t="s">
        <v>856</v>
      </c>
    </row>
    <row r="312" s="151" customFormat="1" ht="42" customHeight="1" spans="1:10">
      <c r="A312" s="163" t="s">
        <v>316</v>
      </c>
      <c r="B312" s="164" t="s">
        <v>317</v>
      </c>
      <c r="C312" s="164" t="s">
        <v>341</v>
      </c>
      <c r="D312" s="164" t="s">
        <v>342</v>
      </c>
      <c r="E312" s="165" t="s">
        <v>857</v>
      </c>
      <c r="F312" s="164" t="s">
        <v>344</v>
      </c>
      <c r="G312" s="165" t="s">
        <v>371</v>
      </c>
      <c r="H312" s="164" t="s">
        <v>323</v>
      </c>
      <c r="I312" s="164" t="s">
        <v>314</v>
      </c>
      <c r="J312" s="165" t="s">
        <v>874</v>
      </c>
    </row>
    <row r="313" s="151" customFormat="1" ht="42" customHeight="1" spans="1:10">
      <c r="A313" s="163" t="s">
        <v>296</v>
      </c>
      <c r="B313" s="164" t="s">
        <v>875</v>
      </c>
      <c r="C313" s="164" t="s">
        <v>309</v>
      </c>
      <c r="D313" s="164" t="s">
        <v>310</v>
      </c>
      <c r="E313" s="165" t="s">
        <v>876</v>
      </c>
      <c r="F313" s="164" t="s">
        <v>312</v>
      </c>
      <c r="G313" s="167" t="s">
        <v>82</v>
      </c>
      <c r="H313" s="164" t="s">
        <v>375</v>
      </c>
      <c r="I313" s="164" t="s">
        <v>527</v>
      </c>
      <c r="J313" s="165" t="s">
        <v>877</v>
      </c>
    </row>
    <row r="314" s="151" customFormat="1" ht="42" customHeight="1" spans="1:10">
      <c r="A314" s="163" t="s">
        <v>316</v>
      </c>
      <c r="B314" s="164" t="s">
        <v>317</v>
      </c>
      <c r="C314" s="164" t="s">
        <v>309</v>
      </c>
      <c r="D314" s="164" t="s">
        <v>320</v>
      </c>
      <c r="E314" s="165" t="s">
        <v>878</v>
      </c>
      <c r="F314" s="164" t="s">
        <v>312</v>
      </c>
      <c r="G314" s="165" t="s">
        <v>322</v>
      </c>
      <c r="H314" s="164" t="s">
        <v>323</v>
      </c>
      <c r="I314" s="164" t="s">
        <v>527</v>
      </c>
      <c r="J314" s="165" t="s">
        <v>878</v>
      </c>
    </row>
    <row r="315" s="151" customFormat="1" ht="42" customHeight="1" spans="1:10">
      <c r="A315" s="163" t="s">
        <v>316</v>
      </c>
      <c r="B315" s="164" t="s">
        <v>317</v>
      </c>
      <c r="C315" s="164" t="s">
        <v>309</v>
      </c>
      <c r="D315" s="164" t="s">
        <v>325</v>
      </c>
      <c r="E315" s="165" t="s">
        <v>626</v>
      </c>
      <c r="F315" s="164" t="s">
        <v>312</v>
      </c>
      <c r="G315" s="165" t="s">
        <v>879</v>
      </c>
      <c r="H315" s="164" t="s">
        <v>328</v>
      </c>
      <c r="I315" s="164" t="s">
        <v>546</v>
      </c>
      <c r="J315" s="165" t="s">
        <v>880</v>
      </c>
    </row>
    <row r="316" s="151" customFormat="1" ht="42" customHeight="1" spans="1:10">
      <c r="A316" s="163" t="s">
        <v>316</v>
      </c>
      <c r="B316" s="164" t="s">
        <v>317</v>
      </c>
      <c r="C316" s="164" t="s">
        <v>309</v>
      </c>
      <c r="D316" s="164" t="s">
        <v>331</v>
      </c>
      <c r="E316" s="165" t="s">
        <v>332</v>
      </c>
      <c r="F316" s="164" t="s">
        <v>333</v>
      </c>
      <c r="G316" s="165" t="s">
        <v>382</v>
      </c>
      <c r="H316" s="164" t="s">
        <v>335</v>
      </c>
      <c r="I316" s="164" t="s">
        <v>314</v>
      </c>
      <c r="J316" s="165" t="s">
        <v>336</v>
      </c>
    </row>
    <row r="317" s="151" customFormat="1" ht="42" customHeight="1" spans="1:10">
      <c r="A317" s="163" t="s">
        <v>316</v>
      </c>
      <c r="B317" s="164" t="s">
        <v>317</v>
      </c>
      <c r="C317" s="164" t="s">
        <v>337</v>
      </c>
      <c r="D317" s="164" t="s">
        <v>338</v>
      </c>
      <c r="E317" s="165" t="s">
        <v>881</v>
      </c>
      <c r="F317" s="164" t="s">
        <v>312</v>
      </c>
      <c r="G317" s="165" t="s">
        <v>434</v>
      </c>
      <c r="H317" s="164" t="s">
        <v>328</v>
      </c>
      <c r="I317" s="164" t="s">
        <v>546</v>
      </c>
      <c r="J317" s="165" t="s">
        <v>882</v>
      </c>
    </row>
    <row r="318" s="151" customFormat="1" ht="42" customHeight="1" spans="1:10">
      <c r="A318" s="163" t="s">
        <v>316</v>
      </c>
      <c r="B318" s="164" t="s">
        <v>317</v>
      </c>
      <c r="C318" s="164" t="s">
        <v>341</v>
      </c>
      <c r="D318" s="164" t="s">
        <v>342</v>
      </c>
      <c r="E318" s="165" t="s">
        <v>883</v>
      </c>
      <c r="F318" s="164" t="s">
        <v>394</v>
      </c>
      <c r="G318" s="165">
        <v>95</v>
      </c>
      <c r="H318" s="164" t="s">
        <v>323</v>
      </c>
      <c r="I318" s="164" t="s">
        <v>527</v>
      </c>
      <c r="J318" s="165" t="s">
        <v>884</v>
      </c>
    </row>
    <row r="319" s="151" customFormat="1" ht="42" customHeight="1" spans="1:10">
      <c r="A319" s="163" t="s">
        <v>297</v>
      </c>
      <c r="B319" s="164" t="s">
        <v>885</v>
      </c>
      <c r="C319" s="164" t="s">
        <v>309</v>
      </c>
      <c r="D319" s="164" t="s">
        <v>310</v>
      </c>
      <c r="E319" s="165" t="s">
        <v>886</v>
      </c>
      <c r="F319" s="164" t="s">
        <v>394</v>
      </c>
      <c r="G319" s="167" t="s">
        <v>89</v>
      </c>
      <c r="H319" s="164" t="s">
        <v>398</v>
      </c>
      <c r="I319" s="164" t="s">
        <v>527</v>
      </c>
      <c r="J319" s="165" t="s">
        <v>887</v>
      </c>
    </row>
    <row r="320" s="151" customFormat="1" ht="42" customHeight="1" spans="1:10">
      <c r="A320" s="163"/>
      <c r="B320" s="164"/>
      <c r="C320" s="164" t="s">
        <v>309</v>
      </c>
      <c r="D320" s="164" t="s">
        <v>310</v>
      </c>
      <c r="E320" s="165" t="s">
        <v>888</v>
      </c>
      <c r="F320" s="164" t="s">
        <v>394</v>
      </c>
      <c r="G320" s="167" t="s">
        <v>84</v>
      </c>
      <c r="H320" s="164" t="s">
        <v>398</v>
      </c>
      <c r="I320" s="164" t="s">
        <v>527</v>
      </c>
      <c r="J320" s="165" t="s">
        <v>889</v>
      </c>
    </row>
    <row r="321" s="151" customFormat="1" ht="42" customHeight="1" spans="1:10">
      <c r="A321" s="163"/>
      <c r="B321" s="164"/>
      <c r="C321" s="164" t="s">
        <v>309</v>
      </c>
      <c r="D321" s="164" t="s">
        <v>310</v>
      </c>
      <c r="E321" s="165" t="s">
        <v>890</v>
      </c>
      <c r="F321" s="164" t="s">
        <v>394</v>
      </c>
      <c r="G321" s="167" t="s">
        <v>891</v>
      </c>
      <c r="H321" s="164" t="s">
        <v>335</v>
      </c>
      <c r="I321" s="164" t="s">
        <v>527</v>
      </c>
      <c r="J321" s="165" t="s">
        <v>892</v>
      </c>
    </row>
    <row r="322" s="151" customFormat="1" ht="42" customHeight="1" spans="1:10">
      <c r="A322" s="163"/>
      <c r="B322" s="164"/>
      <c r="C322" s="164" t="s">
        <v>309</v>
      </c>
      <c r="D322" s="164" t="s">
        <v>310</v>
      </c>
      <c r="E322" s="165" t="s">
        <v>893</v>
      </c>
      <c r="F322" s="164" t="s">
        <v>394</v>
      </c>
      <c r="G322" s="167" t="s">
        <v>894</v>
      </c>
      <c r="H322" s="164" t="s">
        <v>398</v>
      </c>
      <c r="I322" s="164" t="s">
        <v>527</v>
      </c>
      <c r="J322" s="165" t="s">
        <v>895</v>
      </c>
    </row>
    <row r="323" s="151" customFormat="1" ht="42" customHeight="1" spans="1:10">
      <c r="A323" s="163"/>
      <c r="B323" s="164"/>
      <c r="C323" s="164" t="s">
        <v>309</v>
      </c>
      <c r="D323" s="164" t="s">
        <v>310</v>
      </c>
      <c r="E323" s="165" t="s">
        <v>896</v>
      </c>
      <c r="F323" s="164" t="s">
        <v>394</v>
      </c>
      <c r="G323" s="167" t="s">
        <v>94</v>
      </c>
      <c r="H323" s="164" t="s">
        <v>398</v>
      </c>
      <c r="I323" s="164" t="s">
        <v>527</v>
      </c>
      <c r="J323" s="165" t="s">
        <v>897</v>
      </c>
    </row>
    <row r="324" s="151" customFormat="1" ht="42" customHeight="1" spans="1:10">
      <c r="A324" s="163"/>
      <c r="B324" s="164"/>
      <c r="C324" s="164" t="s">
        <v>309</v>
      </c>
      <c r="D324" s="164" t="s">
        <v>310</v>
      </c>
      <c r="E324" s="165" t="s">
        <v>898</v>
      </c>
      <c r="F324" s="164" t="s">
        <v>394</v>
      </c>
      <c r="G324" s="167" t="s">
        <v>899</v>
      </c>
      <c r="H324" s="164" t="s">
        <v>900</v>
      </c>
      <c r="I324" s="164" t="s">
        <v>527</v>
      </c>
      <c r="J324" s="165" t="s">
        <v>901</v>
      </c>
    </row>
    <row r="325" s="151" customFormat="1" ht="42" customHeight="1" spans="1:10">
      <c r="A325" s="163" t="s">
        <v>316</v>
      </c>
      <c r="B325" s="164" t="s">
        <v>317</v>
      </c>
      <c r="C325" s="164" t="s">
        <v>309</v>
      </c>
      <c r="D325" s="164" t="s">
        <v>320</v>
      </c>
      <c r="E325" s="165" t="s">
        <v>902</v>
      </c>
      <c r="F325" s="164" t="s">
        <v>903</v>
      </c>
      <c r="G325" s="165" t="s">
        <v>904</v>
      </c>
      <c r="H325" s="164" t="s">
        <v>328</v>
      </c>
      <c r="I325" s="164" t="s">
        <v>546</v>
      </c>
      <c r="J325" s="165" t="s">
        <v>905</v>
      </c>
    </row>
    <row r="326" s="151" customFormat="1" ht="42" customHeight="1" spans="1:10">
      <c r="A326" s="163" t="s">
        <v>316</v>
      </c>
      <c r="B326" s="164" t="s">
        <v>317</v>
      </c>
      <c r="C326" s="164" t="s">
        <v>309</v>
      </c>
      <c r="D326" s="164" t="s">
        <v>325</v>
      </c>
      <c r="E326" s="165" t="s">
        <v>357</v>
      </c>
      <c r="F326" s="164" t="s">
        <v>389</v>
      </c>
      <c r="G326" s="165" t="s">
        <v>408</v>
      </c>
      <c r="H326" s="164" t="s">
        <v>604</v>
      </c>
      <c r="I326" s="164" t="s">
        <v>527</v>
      </c>
      <c r="J326" s="165" t="s">
        <v>772</v>
      </c>
    </row>
    <row r="327" s="151" customFormat="1" ht="42" customHeight="1" spans="1:10">
      <c r="A327" s="163" t="s">
        <v>316</v>
      </c>
      <c r="B327" s="164" t="s">
        <v>317</v>
      </c>
      <c r="C327" s="164" t="s">
        <v>309</v>
      </c>
      <c r="D327" s="164" t="s">
        <v>331</v>
      </c>
      <c r="E327" s="165" t="s">
        <v>332</v>
      </c>
      <c r="F327" s="164" t="s">
        <v>333</v>
      </c>
      <c r="G327" s="165" t="s">
        <v>382</v>
      </c>
      <c r="H327" s="164" t="s">
        <v>335</v>
      </c>
      <c r="I327" s="164" t="s">
        <v>314</v>
      </c>
      <c r="J327" s="165" t="s">
        <v>336</v>
      </c>
    </row>
    <row r="328" s="151" customFormat="1" ht="42" customHeight="1" spans="1:10">
      <c r="A328" s="163" t="s">
        <v>316</v>
      </c>
      <c r="B328" s="164" t="s">
        <v>317</v>
      </c>
      <c r="C328" s="164" t="s">
        <v>337</v>
      </c>
      <c r="D328" s="164" t="s">
        <v>362</v>
      </c>
      <c r="E328" s="165" t="s">
        <v>906</v>
      </c>
      <c r="F328" s="164" t="s">
        <v>312</v>
      </c>
      <c r="G328" s="165" t="s">
        <v>459</v>
      </c>
      <c r="H328" s="164" t="s">
        <v>328</v>
      </c>
      <c r="I328" s="164" t="s">
        <v>546</v>
      </c>
      <c r="J328" s="165" t="s">
        <v>907</v>
      </c>
    </row>
    <row r="329" s="151" customFormat="1" ht="42" customHeight="1" spans="1:10">
      <c r="A329" s="163"/>
      <c r="B329" s="164"/>
      <c r="C329" s="164" t="s">
        <v>337</v>
      </c>
      <c r="D329" s="164" t="s">
        <v>338</v>
      </c>
      <c r="E329" s="165" t="s">
        <v>908</v>
      </c>
      <c r="F329" s="164" t="s">
        <v>312</v>
      </c>
      <c r="G329" s="165" t="s">
        <v>522</v>
      </c>
      <c r="H329" s="164" t="s">
        <v>328</v>
      </c>
      <c r="I329" s="164" t="s">
        <v>546</v>
      </c>
      <c r="J329" s="165" t="s">
        <v>909</v>
      </c>
    </row>
    <row r="330" s="151" customFormat="1" ht="42" customHeight="1" spans="1:10">
      <c r="A330" s="163"/>
      <c r="B330" s="164"/>
      <c r="C330" s="164" t="s">
        <v>337</v>
      </c>
      <c r="D330" s="164" t="s">
        <v>367</v>
      </c>
      <c r="E330" s="165" t="s">
        <v>910</v>
      </c>
      <c r="F330" s="164" t="s">
        <v>312</v>
      </c>
      <c r="G330" s="165">
        <v>0</v>
      </c>
      <c r="H330" s="164" t="s">
        <v>417</v>
      </c>
      <c r="I330" s="164" t="s">
        <v>527</v>
      </c>
      <c r="J330" s="165" t="s">
        <v>911</v>
      </c>
    </row>
    <row r="331" s="151" customFormat="1" ht="42" customHeight="1" spans="1:10">
      <c r="A331" s="163" t="s">
        <v>316</v>
      </c>
      <c r="B331" s="164" t="s">
        <v>317</v>
      </c>
      <c r="C331" s="164" t="s">
        <v>341</v>
      </c>
      <c r="D331" s="164" t="s">
        <v>342</v>
      </c>
      <c r="E331" s="165" t="s">
        <v>912</v>
      </c>
      <c r="F331" s="164" t="s">
        <v>394</v>
      </c>
      <c r="G331" s="165">
        <v>90</v>
      </c>
      <c r="H331" s="164" t="s">
        <v>323</v>
      </c>
      <c r="I331" s="164" t="s">
        <v>527</v>
      </c>
      <c r="J331" s="165" t="s">
        <v>913</v>
      </c>
    </row>
    <row r="332" s="152" customFormat="1" customHeight="1" spans="1:1">
      <c r="A332" s="153"/>
    </row>
  </sheetData>
  <mergeCells count="76">
    <mergeCell ref="A3:J3"/>
    <mergeCell ref="A4:H4"/>
    <mergeCell ref="A7:A13"/>
    <mergeCell ref="A14:A24"/>
    <mergeCell ref="A25:A31"/>
    <mergeCell ref="A32:A41"/>
    <mergeCell ref="A42:A49"/>
    <mergeCell ref="A50:A56"/>
    <mergeCell ref="A57:A65"/>
    <mergeCell ref="A66:A72"/>
    <mergeCell ref="A73:A83"/>
    <mergeCell ref="A84:A93"/>
    <mergeCell ref="A94:A105"/>
    <mergeCell ref="A106:A118"/>
    <mergeCell ref="A119:A132"/>
    <mergeCell ref="A133:A139"/>
    <mergeCell ref="A140:A150"/>
    <mergeCell ref="A151:A160"/>
    <mergeCell ref="A161:A166"/>
    <mergeCell ref="A167:A173"/>
    <mergeCell ref="A174:A180"/>
    <mergeCell ref="A181:A187"/>
    <mergeCell ref="A188:A194"/>
    <mergeCell ref="A195:A201"/>
    <mergeCell ref="A202:A208"/>
    <mergeCell ref="A209:A215"/>
    <mergeCell ref="A216:A222"/>
    <mergeCell ref="A223:A229"/>
    <mergeCell ref="A230:A236"/>
    <mergeCell ref="A237:A243"/>
    <mergeCell ref="A244:A257"/>
    <mergeCell ref="A258:A273"/>
    <mergeCell ref="A274:A282"/>
    <mergeCell ref="A283:A291"/>
    <mergeCell ref="A292:A299"/>
    <mergeCell ref="A300:A305"/>
    <mergeCell ref="A306:A312"/>
    <mergeCell ref="A313:A318"/>
    <mergeCell ref="A319:A331"/>
    <mergeCell ref="B7:B13"/>
    <mergeCell ref="B14:B24"/>
    <mergeCell ref="B25:B31"/>
    <mergeCell ref="B32:B41"/>
    <mergeCell ref="B42:B49"/>
    <mergeCell ref="B50:B56"/>
    <mergeCell ref="B57:B65"/>
    <mergeCell ref="B66:B72"/>
    <mergeCell ref="B73:B83"/>
    <mergeCell ref="B84:B93"/>
    <mergeCell ref="B94:B105"/>
    <mergeCell ref="B106:B118"/>
    <mergeCell ref="B119:B132"/>
    <mergeCell ref="B133:B139"/>
    <mergeCell ref="B140:B150"/>
    <mergeCell ref="B151:B160"/>
    <mergeCell ref="B161:B166"/>
    <mergeCell ref="B167:B173"/>
    <mergeCell ref="B174:B180"/>
    <mergeCell ref="B181:B187"/>
    <mergeCell ref="B188:B194"/>
    <mergeCell ref="B195:B201"/>
    <mergeCell ref="B202:B208"/>
    <mergeCell ref="B209:B215"/>
    <mergeCell ref="B216:B222"/>
    <mergeCell ref="B223:B229"/>
    <mergeCell ref="B230:B236"/>
    <mergeCell ref="B237:B243"/>
    <mergeCell ref="B244:B257"/>
    <mergeCell ref="B258:B273"/>
    <mergeCell ref="B274:B282"/>
    <mergeCell ref="B283:B291"/>
    <mergeCell ref="B292:B299"/>
    <mergeCell ref="B300:B305"/>
    <mergeCell ref="B306:B312"/>
    <mergeCell ref="B313:B318"/>
    <mergeCell ref="B319:B331"/>
  </mergeCells>
  <printOptions horizontalCentered="1"/>
  <pageMargins left="0.96" right="0.96" top="0.72" bottom="0.72" header="0" footer="0"/>
  <pageSetup paperSize="9" scale="1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区对下转移支付预算表09-1</vt:lpstr>
      <vt:lpstr>区对下转移支付绩效目标表09-2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xujun</cp:lastModifiedBy>
  <dcterms:created xsi:type="dcterms:W3CDTF">2025-03-03T08:33:00Z</dcterms:created>
  <dcterms:modified xsi:type="dcterms:W3CDTF">2025-03-12T01:31:35Z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F9F6947FD663469E8428B1342D275272_12</vt:lpwstr>
  </property>
  <property fmtid="{D5CDD505-2E9C-101B-9397-08002B2CF9AE}" pid="3" name="KSOProductBuildVer">
    <vt:lpwstr>2052-12.1.0.20305</vt:lpwstr>
  </property>
  <property fmtid="{D5CDD505-2E9C-101B-9397-08002B2CF9AE}" pid="4" name="KSOReadingLayout">
    <vt:bool>true</vt:bool>
  </property>
</Properties>
</file>