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财政文件\档案馆\档案馆\2025年五华区档案馆预算公开\数据包\"/>
    </mc:Choice>
  </mc:AlternateContent>
  <xr:revisionPtr revIDLastSave="0" documentId="13_ncr:1_{8B1022E8-920A-4D80-9F10-FB54D4031809}" xr6:coauthVersionLast="47" xr6:coauthVersionMax="47" xr10:uidLastSave="{00000000-0000-0000-0000-000000000000}"/>
  <bookViews>
    <workbookView xWindow="-103" yWindow="-103" windowWidth="22149" windowHeight="13200" tabRatio="894" firstSheet="12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7" l="1"/>
  <c r="A3" i="16"/>
  <c r="A4" i="16"/>
  <c r="A3" i="15"/>
  <c r="A4" i="15"/>
  <c r="A3" i="14"/>
  <c r="A4" i="14"/>
  <c r="A4" i="13"/>
  <c r="A3" i="12"/>
  <c r="A4" i="12"/>
  <c r="A4" i="11"/>
  <c r="A4" i="10"/>
  <c r="A4" i="9"/>
  <c r="A4" i="7"/>
  <c r="A4" i="6"/>
  <c r="A4" i="5"/>
  <c r="A4" i="4"/>
  <c r="A4" i="3"/>
  <c r="A4" i="2"/>
  <c r="A4" i="1"/>
  <c r="G6" i="17"/>
  <c r="F6" i="17"/>
  <c r="E6" i="17"/>
  <c r="A3" i="17"/>
  <c r="A3" i="13"/>
  <c r="A3" i="11"/>
  <c r="A3" i="10"/>
  <c r="A3" i="9"/>
  <c r="A4" i="8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<sst xmlns="http://schemas.openxmlformats.org/spreadsheetml/2006/main" count="929" uniqueCount="386">
  <si>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</si>
  <si>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</si>
  <si>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</si>
  <si>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</si>
  <si>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</si>
  <si>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</si>
  <si>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</si>
  <si>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</si>
  <si>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</si>
  <si>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</si>
  <si>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</si>
  <si>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</si>
  <si>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</si>
  <si>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</si>
  <si>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</si>
  <si>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</si>
  <si>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</si>
  <si>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</si>
  <si>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</si>
  <si>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</si>
  <si>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</si>
  <si>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</si>
  <si>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</si>
  <si>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</si>
  <si>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</si>
  <si>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</si>
  <si>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</si>
  <si>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</si>
  <si>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</si>
  <si>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</si>
  <si>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</si>
  <si>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</si>
  <si>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</si>
  <si>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</si>
  <si>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</si>
  <si>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</si>
  <si>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</si>
  <si>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</si>
  <si>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</si>
  <si>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</si>
  <si>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</si>
  <si>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</si>
  <si>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</si>
  <si>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</si>
  <si>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</si>
  <si>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</si>
  <si>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</si>
  <si>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</si>
  <si>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</si>
  <si>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</si>
  <si>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</si>
  <si>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</si>
  <si>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</si>
  <si>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</si>
  <si>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</si>
  <si>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</si>
  <si>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</si>
  <si>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</si>
  <si>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</si>
  <si>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</si>
  <si>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</si>
  <si>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</si>
  <si>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</si>
  <si>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</si>
  <si>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</si>
  <si>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</si>
  <si>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</si>
  <si>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</si>
  <si>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</si>
  <si>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</si>
  <si>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</si>
  <si>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</si>
  <si>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</si>
  <si>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</si>
  <si>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</si>
  <si>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</si>
  <si>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</si>
  <si>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</si>
  <si>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</si>
  <si>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</si>
  <si>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</si>
  <si>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</si>
  <si>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</si>
  <si>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</si>
  <si>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</si>
  <si>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</si>
  <si>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</si>
  <si>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</si>
  <si>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</si>
  <si>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</si>
  <si>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</si>
  <si>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</si>
  <si>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</si>
  <si>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</si>
  <si>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</si>
  <si>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</si>
  <si>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</si>
  <si>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</si>
  <si>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</si>
  <si>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</si>
  <si>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</si>
  <si>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</si>
  <si>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</si>
  <si>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</si>
  <si>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</si>
  <si>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</si>
  <si>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</si>
  <si>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</si>
  <si>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</si>
  <si>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</si>
  <si>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</si>
  <si>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</si>
  <si>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</si>
  <si>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</si>
  <si>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</si>
  <si>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</si>
  <si>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</si>
  <si>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</si>
  <si>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</si>
  <si>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</si>
  <si>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</si>
  <si>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</si>
  <si>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</si>
  <si>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</si>
  <si>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</si>
  <si>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</si>
  <si>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</si>
  <si>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</si>
  <si>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</si>
  <si>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</si>
  <si>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</si>
  <si>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</si>
  <si>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</si>
  <si>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</si>
  <si>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</si>
  <si>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</si>
  <si>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</si>
  <si>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</si>
  <si>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</si>
  <si>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</si>
  <si>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</si>
  <si>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</si>
  <si>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</si>
  <si>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</si>
  <si>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</si>
  <si>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</si>
  <si>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</si>
  <si>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</si>
  <si>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</si>
  <si>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</si>
  <si>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</si>
  <si>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</si>
  <si>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</si>
  <si>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</si>
  <si>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</si>
  <si>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</si>
  <si>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</si>
  <si>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</si>
  <si>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</si>
  <si>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</si>
  <si>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</si>
  <si>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</si>
  <si>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</si>
  <si>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</si>
  <si>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</si>
  <si>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</si>
  <si>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</si>
  <si>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</si>
  <si>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</si>
  <si>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</si>
  <si>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</si>
  <si>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</si>
  <si>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</si>
  <si>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</si>
  <si>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</si>
  <si>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</si>
  <si>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</si>
  <si>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</si>
  <si>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</si>
  <si>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</si>
  <si>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</si>
  <si>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</si>
  <si>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</si>
  <si>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</si>
  <si>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</si>
  <si>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</si>
  <si>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</si>
  <si>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</si>
  <si>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</si>
  <si>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</si>
  <si>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</si>
  <si>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</si>
  <si>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</si>
  <si>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</si>
  <si>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</si>
  <si>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</si>
  <si>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</si>
  <si>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</si>
  <si>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</si>
  <si>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</si>
  <si>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</si>
  <si>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</si>
  <si>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</si>
  <si>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</si>
  <si>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</si>
  <si>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</si>
  <si>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</si>
  <si>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</si>
  <si>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</si>
  <si>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</si>
  <si>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</si>
  <si>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</si>
  <si>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</si>
  <si>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</si>
  <si>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</si>
  <si>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</si>
  <si>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</si>
  <si>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时效指标</t>
  </si>
  <si>
    <t>事业人员工资支出</t>
  </si>
  <si>
    <t>社会保障缴费</t>
  </si>
  <si>
    <t>昆明市五华区档案馆</t>
  </si>
  <si>
    <t>一般公共服务支出</t>
  </si>
  <si>
    <t>档案事务</t>
  </si>
  <si>
    <t>行政运行</t>
  </si>
  <si>
    <t>档案馆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</si>
  <si>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</si>
  <si>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</si>
  <si>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</si>
  <si>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</si>
  <si>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</si>
  <si>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</si>
  <si>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</si>
  <si>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</si>
  <si>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</si>
  <si>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</si>
  <si>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</si>
  <si>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备注：昆明市五华区档案馆2025年无一般公共预算“三公”经费支出预算，此表为空</t>
    <phoneticPr fontId="16" type="noConversion"/>
  </si>
  <si>
    <t>530102210000000017886</t>
  </si>
  <si>
    <t>2012604</t>
  </si>
  <si>
    <t>530102210000000017887</t>
  </si>
  <si>
    <t>2080505</t>
  </si>
  <si>
    <t>2101102</t>
  </si>
  <si>
    <t>2101103</t>
  </si>
  <si>
    <t>2101199</t>
  </si>
  <si>
    <t>530102210000000017888</t>
  </si>
  <si>
    <t>2210201</t>
  </si>
  <si>
    <t>530102210000000017892</t>
  </si>
  <si>
    <t>工会经费</t>
  </si>
  <si>
    <t>530102210000000017893</t>
  </si>
  <si>
    <t>一般公用经费</t>
  </si>
  <si>
    <t>530102231100001422415</t>
  </si>
  <si>
    <t>事业人员绩效奖励</t>
  </si>
  <si>
    <t>530102241100002160114</t>
  </si>
  <si>
    <t>其他人员支出</t>
  </si>
  <si>
    <t>2012601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</si>
  <si>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</si>
  <si>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</si>
  <si>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</si>
  <si>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</si>
  <si>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</si>
  <si>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</si>
  <si>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</si>
  <si>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</si>
  <si>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</si>
  <si>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</si>
  <si>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</si>
  <si>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</si>
  <si>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</si>
  <si>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</si>
  <si>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</si>
  <si>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</si>
  <si>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</si>
  <si>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30228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</si>
  <si>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</si>
  <si>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</si>
  <si>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</si>
  <si>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</si>
  <si>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</si>
  <si>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</si>
  <si>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</si>
  <si>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</si>
  <si>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</si>
  <si>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</si>
  <si>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</si>
  <si>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</si>
  <si>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</si>
  <si>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</si>
  <si>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</si>
  <si>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</si>
  <si>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30199</t>
  </si>
  <si>
    <t>其他工资福利支出</t>
  </si>
  <si>
    <t>其他公用支出</t>
  </si>
  <si>
    <t>530102251100003661976</t>
  </si>
  <si>
    <t>残疾人保障金补助专项经费</t>
  </si>
  <si>
    <t>530102251100003867178</t>
  </si>
  <si>
    <t>食堂运行经费</t>
  </si>
  <si>
    <t>事业发展类</t>
  </si>
  <si>
    <t>530102210000000017894</t>
  </si>
  <si>
    <t>档案管理工作经费</t>
  </si>
  <si>
    <t>30299</t>
  </si>
  <si>
    <t>其他商品和服务支出</t>
  </si>
  <si>
    <t>30227</t>
  </si>
  <si>
    <t>委托业务费</t>
  </si>
  <si>
    <t xml:space="preserve">1.馆藏26.2万卷档案维护，减少馆藏档案的破损，延长档案的使用寿命，加强档案的安全防线。
2.推进2025年档案收集、保管、抢救与修复、利用等工作任务，进一步丰富和优化馆藏档案资源。
3.对全区从事档案工作人员开展业务指导培训，激发干部职提升档案服务能力和水平，提升档案工作的社会影响力。
</t>
  </si>
  <si>
    <t>产出指标</t>
  </si>
  <si>
    <t>数量指标</t>
  </si>
  <si>
    <t>馆藏档案运行维护数</t>
  </si>
  <si>
    <t>=</t>
  </si>
  <si>
    <t>26.2万</t>
  </si>
  <si>
    <t>卷</t>
  </si>
  <si>
    <t>定量指标</t>
  </si>
  <si>
    <t>反映每年维护档案数量</t>
  </si>
  <si>
    <t>档案库房消毒次数</t>
  </si>
  <si>
    <t>&gt;=</t>
  </si>
  <si>
    <t>次</t>
  </si>
  <si>
    <t>反映每年档案库房消杀服务数量</t>
  </si>
  <si>
    <t>全区档案干部业务培训次数</t>
  </si>
  <si>
    <t>反映全区机关、事业单位、办事处档案干部业务培训次数</t>
  </si>
  <si>
    <t>消防设备巡检、维修保养次数</t>
  </si>
  <si>
    <t>反映档案馆库区消防设备巡检、维修保养次数</t>
  </si>
  <si>
    <t>质量指标</t>
  </si>
  <si>
    <t>维护验收合格率</t>
  </si>
  <si>
    <t>95</t>
  </si>
  <si>
    <t>%</t>
  </si>
  <si>
    <t>反映项目涉及维修、维护验收合格率</t>
  </si>
  <si>
    <t>项目完成及时率</t>
  </si>
  <si>
    <t>反映项目工作完成及时情况</t>
  </si>
  <si>
    <t>年度预算执行进度</t>
  </si>
  <si>
    <t>反映年度预算执行进度</t>
  </si>
  <si>
    <t>成本指标</t>
  </si>
  <si>
    <t>经济成本指标</t>
  </si>
  <si>
    <t>&lt;=</t>
  </si>
  <si>
    <t>200000</t>
  </si>
  <si>
    <t>元</t>
  </si>
  <si>
    <t>反映档案管理工作经费是否超出预算标准</t>
  </si>
  <si>
    <t>效益指标</t>
  </si>
  <si>
    <t>社会效益</t>
  </si>
  <si>
    <t>提高档案人员业务知识水平</t>
  </si>
  <si>
    <t>显著提高</t>
  </si>
  <si>
    <t>是/否</t>
  </si>
  <si>
    <t>定性指标</t>
  </si>
  <si>
    <t>反映经过培训，能否提高档案人员业务知识水平的情况</t>
  </si>
  <si>
    <t>提高全区档案管理和服务水平</t>
  </si>
  <si>
    <t>反映项目实施后能否提高全区档案管理和服务水平的情况</t>
  </si>
  <si>
    <t>可持续影响</t>
  </si>
  <si>
    <t>实现档案数字化可持续发展</t>
  </si>
  <si>
    <t>持续实现</t>
  </si>
  <si>
    <t>反映项目实施后能否实现档案数字化可持续发展的情况</t>
  </si>
  <si>
    <t>满意度指标</t>
  </si>
  <si>
    <t>服务对象满意度</t>
  </si>
  <si>
    <t>人民群众满意度</t>
  </si>
  <si>
    <t>反映人民群众的满意度</t>
  </si>
  <si>
    <t>做好本部门残疾人保障金经费保障，按规定落实干部职工各项待遇，支持部门正常履职。</t>
  </si>
  <si>
    <t>工资福利发放人数</t>
  </si>
  <si>
    <t>人</t>
  </si>
  <si>
    <t>反映部门（单位）实际发放编制人员数量。</t>
  </si>
  <si>
    <t>部门运转</t>
  </si>
  <si>
    <t>正常运转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</si>
  <si>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</si>
  <si>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</si>
  <si>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</si>
  <si>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</si>
  <si>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</si>
  <si>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</si>
  <si>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>档案大楼内11名在职在编到五华区人民法院就餐，就餐指标为：24元每人每天，按照每个月22个工作日测算餐费补贴为528元每人每月。11名人员就餐补贴总金额为69696元。</t>
  </si>
  <si>
    <t>供养人数</t>
  </si>
  <si>
    <t>反映就餐补贴人数</t>
  </si>
  <si>
    <t>69696</t>
  </si>
  <si>
    <t>反映餐费成本</t>
  </si>
  <si>
    <t>机构正常运转</t>
  </si>
  <si>
    <t>反映项目开展，是否保障机构正常运转</t>
  </si>
  <si>
    <t>就餐人员满意度</t>
  </si>
  <si>
    <t>100</t>
  </si>
  <si>
    <t>反映就餐补助对象满意度</t>
  </si>
  <si>
    <t>备注：昆明市五华区档案馆2025年无政府基金预算支出预算，此表为空</t>
    <phoneticPr fontId="16" type="noConversion"/>
  </si>
  <si>
    <t>采购A4复印纸</t>
  </si>
  <si>
    <t>复印纸</t>
  </si>
  <si>
    <t>批</t>
    <phoneticPr fontId="16" type="noConversion"/>
  </si>
  <si>
    <t>备注：昆明市五华区档案馆2025年无政府购买服务预算，此表为空</t>
    <phoneticPr fontId="16" type="noConversion"/>
  </si>
  <si>
    <t>备注：昆明市五华区档案馆2025年无区对下转移支付绩效目标，此表为空</t>
    <phoneticPr fontId="16" type="noConversion"/>
  </si>
  <si>
    <t>备注：昆明市五华区档案馆2025年无上级转移支付补助项目支出预算，此表为空</t>
    <phoneticPr fontId="16" type="noConversion"/>
  </si>
  <si>
    <t>216 其他公用支出</t>
  </si>
  <si>
    <t>本级</t>
  </si>
  <si>
    <t>313 事业发展类</t>
  </si>
  <si>
    <t>备注：昆明市五华区档案馆2025年无区对下转移支付预算，此表为空</t>
    <phoneticPr fontId="16" type="noConversion"/>
  </si>
  <si>
    <t>备注：昆明市五华区档案馆2025年无新增资产配置预算，此表为空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</si>
</sst>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"/>
    <numFmt numFmtId="177" formatCode="#,##0;\-#,##0;;@"/>
    <numFmt numFmtId="178" formatCode="yyyy\-mm\-dd\ hh:mm:ss"/>
    <numFmt numFmtId="179" formatCode="hh:mm:ss"/>
    <numFmt numFmtId="180" formatCode="#,##0.00;\-#,##0.00;;@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14" fillId="0" borderId="7">
      <alignment horizontal="right" vertical="center"/>
    </xf>
    <xf numFmtId="176" fontId="14" fillId="0" borderId="7">
      <alignment horizontal="right" vertical="center"/>
    </xf>
    <xf numFmtId="10" fontId="14" fillId="0" borderId="7">
      <alignment horizontal="right" vertical="center"/>
    </xf>
    <xf numFmtId="180" fontId="14" fillId="0" borderId="7">
      <alignment horizontal="right" vertical="center"/>
    </xf>
    <xf numFmtId="49" fontId="14" fillId="0" borderId="7">
      <alignment horizontal="left" vertical="center" wrapText="1"/>
    </xf>
    <xf numFmtId="180" fontId="14" fillId="0" borderId="7">
      <alignment horizontal="right" vertical="center"/>
    </xf>
    <xf numFmtId="179" fontId="14" fillId="0" borderId="7">
      <alignment horizontal="right" vertical="center"/>
    </xf>
    <xf numFmtId="177" fontId="14" fillId="0" borderId="7">
      <alignment horizontal="right" vertical="center"/>
    </xf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77" fontId="5" fillId="0" borderId="7" xfId="8" applyFont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5" fillId="0" borderId="0" xfId="0" applyFont="1"/>
    <xf numFmtId="0" fontId="2" fillId="3" borderId="7" xfId="0" applyFont="1" applyFill="1" applyBorder="1" applyAlignment="1" applyProtection="1">
      <alignment horizontal="left" vertical="center" wrapText="1"/>
      <protection locked="0"/>
    </xf>
    <xf numFmtId="3" fontId="2" fillId="0" borderId="11" xfId="0" applyNumberFormat="1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80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workbookViewId="0">
      <pane ySplit="1" topLeftCell="A24" activePane="bottomLeft" state="frozen"/>
      <selection pane="bottomLeft" activeCell="C39" sqref="C39"/>
    </sheetView>
  </sheetViews>
  <sheetFormatPr defaultColWidth="8.53515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3"/>
      <c r="C2" s="23"/>
      <c r="D2" s="34" t="s">
        <v>0</v>
      </c>
    </row>
    <row r="3" spans="1:4" ht="41.25" customHeight="1">
      <c r="A3" s="86" t="str">
        <f>"2025"&amp;"年部门财务收支预算总表"</f>
        <v>2025年部门财务收支预算总表</v>
      </c>
      <c r="B3" s="87"/>
      <c r="C3" s="87"/>
      <c r="D3" s="87"/>
    </row>
    <row r="4" spans="1:4" ht="17.25" customHeight="1">
      <c r="A4" s="88" t="str">
        <f>"单位名称："&amp;"昆明市五华区档案馆"</f>
        <v>单位名称：昆明市五华区档案馆</v>
      </c>
      <c r="B4" s="89"/>
      <c r="D4" s="69" t="s">
        <v>1</v>
      </c>
    </row>
    <row r="5" spans="1:4" ht="23.25" customHeight="1">
      <c r="A5" s="90" t="s">
        <v>2</v>
      </c>
      <c r="B5" s="91"/>
      <c r="C5" s="90" t="s">
        <v>3</v>
      </c>
      <c r="D5" s="91"/>
    </row>
    <row r="6" spans="1:4" ht="24" customHeight="1">
      <c r="A6" s="75" t="s">
        <v>4</v>
      </c>
      <c r="B6" s="75" t="s">
        <v>5</v>
      </c>
      <c r="C6" s="75" t="s">
        <v>6</v>
      </c>
      <c r="D6" s="75" t="s">
        <v>5</v>
      </c>
    </row>
    <row r="7" spans="1:4" ht="17.25" customHeight="1">
      <c r="A7" s="76" t="s">
        <v>7</v>
      </c>
      <c r="B7" s="46">
        <v>1465925.4</v>
      </c>
      <c r="C7" s="76" t="s">
        <v>8</v>
      </c>
      <c r="D7" s="46">
        <v>1236268.32</v>
      </c>
    </row>
    <row r="8" spans="1:4" ht="17.25" customHeight="1">
      <c r="A8" s="76" t="s">
        <v>9</v>
      </c>
      <c r="B8" s="46"/>
      <c r="C8" s="76" t="s">
        <v>10</v>
      </c>
      <c r="D8" s="46"/>
    </row>
    <row r="9" spans="1:4" ht="17.25" customHeight="1">
      <c r="A9" s="76" t="s">
        <v>11</v>
      </c>
      <c r="B9" s="46"/>
      <c r="C9" s="82" t="s">
        <v>12</v>
      </c>
      <c r="D9" s="46"/>
    </row>
    <row r="10" spans="1:4" ht="17.25" customHeight="1">
      <c r="A10" s="76" t="s">
        <v>13</v>
      </c>
      <c r="B10" s="46"/>
      <c r="C10" s="82" t="s">
        <v>14</v>
      </c>
      <c r="D10" s="46"/>
    </row>
    <row r="11" spans="1:4" ht="17.25" customHeight="1">
      <c r="A11" s="76" t="s">
        <v>15</v>
      </c>
      <c r="B11" s="46"/>
      <c r="C11" s="82" t="s">
        <v>16</v>
      </c>
      <c r="D11" s="46"/>
    </row>
    <row r="12" spans="1:4" ht="17.25" customHeight="1">
      <c r="A12" s="76" t="s">
        <v>17</v>
      </c>
      <c r="B12" s="46"/>
      <c r="C12" s="82" t="s">
        <v>18</v>
      </c>
      <c r="D12" s="46"/>
    </row>
    <row r="13" spans="1:4" ht="17.25" customHeight="1">
      <c r="A13" s="76" t="s">
        <v>19</v>
      </c>
      <c r="B13" s="46"/>
      <c r="C13" s="18" t="s">
        <v>20</v>
      </c>
      <c r="D13" s="46"/>
    </row>
    <row r="14" spans="1:4" ht="17.25" customHeight="1">
      <c r="A14" s="76" t="s">
        <v>21</v>
      </c>
      <c r="B14" s="46"/>
      <c r="C14" s="18" t="s">
        <v>22</v>
      </c>
      <c r="D14" s="46">
        <v>78053.759999999995</v>
      </c>
    </row>
    <row r="15" spans="1:4" ht="17.25" customHeight="1">
      <c r="A15" s="76" t="s">
        <v>23</v>
      </c>
      <c r="B15" s="46"/>
      <c r="C15" s="18" t="s">
        <v>24</v>
      </c>
      <c r="D15" s="46">
        <v>67471.320000000007</v>
      </c>
    </row>
    <row r="16" spans="1:4" ht="17.25" customHeight="1">
      <c r="A16" s="76" t="s">
        <v>25</v>
      </c>
      <c r="B16" s="46"/>
      <c r="C16" s="18" t="s">
        <v>26</v>
      </c>
      <c r="D16" s="46"/>
    </row>
    <row r="17" spans="1:4" ht="17.25" customHeight="1">
      <c r="A17" s="72"/>
      <c r="B17" s="46"/>
      <c r="C17" s="18" t="s">
        <v>27</v>
      </c>
      <c r="D17" s="46"/>
    </row>
    <row r="18" spans="1:4" ht="17.25" customHeight="1">
      <c r="A18" s="77"/>
      <c r="B18" s="46"/>
      <c r="C18" s="18" t="s">
        <v>28</v>
      </c>
      <c r="D18" s="46"/>
    </row>
    <row r="19" spans="1:4" ht="17.25" customHeight="1">
      <c r="A19" s="77"/>
      <c r="B19" s="46"/>
      <c r="C19" s="18" t="s">
        <v>29</v>
      </c>
      <c r="D19" s="46"/>
    </row>
    <row r="20" spans="1:4" ht="17.25" customHeight="1">
      <c r="A20" s="77"/>
      <c r="B20" s="46"/>
      <c r="C20" s="18" t="s">
        <v>30</v>
      </c>
      <c r="D20" s="46"/>
    </row>
    <row r="21" spans="1:4" ht="17.25" customHeight="1">
      <c r="A21" s="77"/>
      <c r="B21" s="46"/>
      <c r="C21" s="18" t="s">
        <v>31</v>
      </c>
      <c r="D21" s="46"/>
    </row>
    <row r="22" spans="1:4" ht="17.25" customHeight="1">
      <c r="A22" s="77"/>
      <c r="B22" s="46"/>
      <c r="C22" s="18" t="s">
        <v>32</v>
      </c>
      <c r="D22" s="46"/>
    </row>
    <row r="23" spans="1:4" ht="17.25" customHeight="1">
      <c r="A23" s="77"/>
      <c r="B23" s="46"/>
      <c r="C23" s="18" t="s">
        <v>33</v>
      </c>
      <c r="D23" s="46"/>
    </row>
    <row r="24" spans="1:4" ht="17.25" customHeight="1">
      <c r="A24" s="77"/>
      <c r="B24" s="46"/>
      <c r="C24" s="18" t="s">
        <v>34</v>
      </c>
      <c r="D24" s="46"/>
    </row>
    <row r="25" spans="1:4" ht="17.25" customHeight="1">
      <c r="A25" s="77"/>
      <c r="B25" s="46"/>
      <c r="C25" s="18" t="s">
        <v>35</v>
      </c>
      <c r="D25" s="46">
        <v>84132</v>
      </c>
    </row>
    <row r="26" spans="1:4" ht="17.25" customHeight="1">
      <c r="A26" s="77"/>
      <c r="B26" s="46"/>
      <c r="C26" s="18" t="s">
        <v>36</v>
      </c>
      <c r="D26" s="46"/>
    </row>
    <row r="27" spans="1:4" ht="17.25" customHeight="1">
      <c r="A27" s="77"/>
      <c r="B27" s="46"/>
      <c r="C27" s="72" t="s">
        <v>37</v>
      </c>
      <c r="D27" s="46"/>
    </row>
    <row r="28" spans="1:4" ht="17.25" customHeight="1">
      <c r="A28" s="77"/>
      <c r="B28" s="46"/>
      <c r="C28" s="18" t="s">
        <v>38</v>
      </c>
      <c r="D28" s="46"/>
    </row>
    <row r="29" spans="1:4" ht="16.5" customHeight="1">
      <c r="A29" s="77"/>
      <c r="B29" s="46"/>
      <c r="C29" s="18" t="s">
        <v>39</v>
      </c>
      <c r="D29" s="46"/>
    </row>
    <row r="30" spans="1:4" ht="16.5" customHeight="1">
      <c r="A30" s="77"/>
      <c r="B30" s="46"/>
      <c r="C30" s="72" t="s">
        <v>40</v>
      </c>
      <c r="D30" s="46"/>
    </row>
    <row r="31" spans="1:4" ht="17.25" customHeight="1">
      <c r="A31" s="77"/>
      <c r="B31" s="46"/>
      <c r="C31" s="72" t="s">
        <v>41</v>
      </c>
      <c r="D31" s="46"/>
    </row>
    <row r="32" spans="1:4" ht="17.25" customHeight="1">
      <c r="A32" s="77"/>
      <c r="B32" s="46"/>
      <c r="C32" s="18" t="s">
        <v>42</v>
      </c>
      <c r="D32" s="46"/>
    </row>
    <row r="33" spans="1:4" ht="16.5" customHeight="1">
      <c r="A33" s="77" t="s">
        <v>43</v>
      </c>
      <c r="B33" s="46">
        <v>1465925.4</v>
      </c>
      <c r="C33" s="77" t="s">
        <v>44</v>
      </c>
      <c r="D33" s="46">
        <v>1465925.4</v>
      </c>
    </row>
    <row r="34" spans="1:4" ht="16.5" customHeight="1">
      <c r="A34" s="72" t="s">
        <v>45</v>
      </c>
      <c r="B34" s="46"/>
      <c r="C34" s="72" t="s">
        <v>46</v>
      </c>
      <c r="D34" s="46"/>
    </row>
    <row r="35" spans="1:4" ht="16.5" customHeight="1">
      <c r="A35" s="18" t="s">
        <v>47</v>
      </c>
      <c r="B35" s="46"/>
      <c r="C35" s="18" t="s">
        <v>47</v>
      </c>
      <c r="D35" s="46"/>
    </row>
    <row r="36" spans="1:4" ht="16.5" customHeight="1">
      <c r="A36" s="18" t="s">
        <v>48</v>
      </c>
      <c r="B36" s="46"/>
      <c r="C36" s="18" t="s">
        <v>49</v>
      </c>
      <c r="D36" s="46"/>
    </row>
    <row r="37" spans="1:4" ht="16.5" customHeight="1">
      <c r="A37" s="78" t="s">
        <v>50</v>
      </c>
      <c r="B37" s="46">
        <v>1465925.4</v>
      </c>
      <c r="C37" s="78" t="s">
        <v>51</v>
      </c>
      <c r="D37" s="46">
        <v>1465925.4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activeCell="C41" sqref="C41"/>
      <selection pane="bottomLeft" activeCell="C18" sqref="C18"/>
    </sheetView>
  </sheetViews>
  <sheetFormatPr defaultColWidth="8.53515625" defaultRowHeight="12.75" customHeight="1"/>
  <cols>
    <col min="1" max="1" width="15.92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2" t="s">
        <v>52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41.25" customHeight="1">
      <c r="A3" s="86" t="str">
        <f>"2025"&amp;"年部门收入预算表"</f>
        <v>2025年部门收入预算表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ht="17.25" customHeight="1">
      <c r="A4" s="88" t="str">
        <f>"单位名称："&amp;"昆明市五华区档案馆"</f>
        <v>单位名称：昆明市五华区档案馆</v>
      </c>
      <c r="B4" s="87"/>
      <c r="S4" s="23" t="s">
        <v>1</v>
      </c>
    </row>
    <row r="5" spans="1:19" ht="21.75" customHeight="1">
      <c r="A5" s="101" t="s">
        <v>53</v>
      </c>
      <c r="B5" s="104" t="s">
        <v>54</v>
      </c>
      <c r="C5" s="104" t="s">
        <v>55</v>
      </c>
      <c r="D5" s="93" t="s">
        <v>56</v>
      </c>
      <c r="E5" s="93"/>
      <c r="F5" s="93"/>
      <c r="G5" s="93"/>
      <c r="H5" s="93"/>
      <c r="I5" s="94"/>
      <c r="J5" s="93"/>
      <c r="K5" s="93"/>
      <c r="L5" s="93"/>
      <c r="M5" s="93"/>
      <c r="N5" s="95"/>
      <c r="O5" s="93" t="s">
        <v>45</v>
      </c>
      <c r="P5" s="93"/>
      <c r="Q5" s="93"/>
      <c r="R5" s="93"/>
      <c r="S5" s="95"/>
    </row>
    <row r="6" spans="1:19" ht="27" customHeight="1">
      <c r="A6" s="102"/>
      <c r="B6" s="105"/>
      <c r="C6" s="105"/>
      <c r="D6" s="105" t="s">
        <v>57</v>
      </c>
      <c r="E6" s="105" t="s">
        <v>58</v>
      </c>
      <c r="F6" s="105" t="s">
        <v>59</v>
      </c>
      <c r="G6" s="105" t="s">
        <v>60</v>
      </c>
      <c r="H6" s="105" t="s">
        <v>61</v>
      </c>
      <c r="I6" s="96" t="s">
        <v>62</v>
      </c>
      <c r="J6" s="97"/>
      <c r="K6" s="97"/>
      <c r="L6" s="97"/>
      <c r="M6" s="97"/>
      <c r="N6" s="98"/>
      <c r="O6" s="105" t="s">
        <v>57</v>
      </c>
      <c r="P6" s="105" t="s">
        <v>58</v>
      </c>
      <c r="Q6" s="105" t="s">
        <v>59</v>
      </c>
      <c r="R6" s="105" t="s">
        <v>60</v>
      </c>
      <c r="S6" s="105" t="s">
        <v>63</v>
      </c>
    </row>
    <row r="7" spans="1:19" ht="30" customHeight="1">
      <c r="A7" s="103"/>
      <c r="B7" s="106"/>
      <c r="C7" s="107"/>
      <c r="D7" s="107"/>
      <c r="E7" s="107"/>
      <c r="F7" s="107"/>
      <c r="G7" s="107"/>
      <c r="H7" s="107"/>
      <c r="I7" s="39" t="s">
        <v>57</v>
      </c>
      <c r="J7" s="81" t="s">
        <v>64</v>
      </c>
      <c r="K7" s="81" t="s">
        <v>65</v>
      </c>
      <c r="L7" s="81" t="s">
        <v>66</v>
      </c>
      <c r="M7" s="81" t="s">
        <v>67</v>
      </c>
      <c r="N7" s="81" t="s">
        <v>68</v>
      </c>
      <c r="O7" s="108"/>
      <c r="P7" s="108"/>
      <c r="Q7" s="108"/>
      <c r="R7" s="108"/>
      <c r="S7" s="107"/>
    </row>
    <row r="8" spans="1:19" ht="15" customHeight="1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39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  <c r="S8" s="80">
        <v>19</v>
      </c>
    </row>
    <row r="9" spans="1:19" ht="18" customHeight="1">
      <c r="A9" s="12">
        <v>155</v>
      </c>
      <c r="B9" s="12" t="s">
        <v>220</v>
      </c>
      <c r="C9" s="46">
        <v>1465925.4</v>
      </c>
      <c r="D9" s="46">
        <v>1465925.4</v>
      </c>
      <c r="E9" s="46">
        <v>1465925.4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18" customHeight="1">
      <c r="A10" s="12">
        <v>155001</v>
      </c>
      <c r="B10" s="12" t="s">
        <v>220</v>
      </c>
      <c r="C10" s="46">
        <v>1465925.4</v>
      </c>
      <c r="D10" s="46">
        <v>1465925.4</v>
      </c>
      <c r="E10" s="46">
        <v>1465925.4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8" customHeight="1">
      <c r="A11" s="99" t="s">
        <v>55</v>
      </c>
      <c r="B11" s="100"/>
      <c r="C11" s="46">
        <v>1465925.4</v>
      </c>
      <c r="D11" s="46">
        <v>1465925.4</v>
      </c>
      <c r="E11" s="46">
        <v>1465925.4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</sheetData>
  <mergeCells count="20">
    <mergeCell ref="O6:O7"/>
    <mergeCell ref="P6:P7"/>
    <mergeCell ref="Q6:Q7"/>
    <mergeCell ref="R6:R7"/>
    <mergeCell ref="S6:S7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 activeCell="C41" sqref="C41"/>
      <selection pane="bottomLeft" activeCell="F27" sqref="F27"/>
    </sheetView>
  </sheetViews>
  <sheetFormatPr defaultColWidth="8.53515625" defaultRowHeight="12.75" customHeight="1"/>
  <cols>
    <col min="1" max="1" width="14.3046875" customWidth="1"/>
    <col min="2" max="2" width="37.53515625" customWidth="1"/>
    <col min="3" max="8" width="24.53515625" customWidth="1"/>
    <col min="9" max="9" width="26.69140625" customWidth="1"/>
    <col min="10" max="11" width="24.3828125" customWidth="1"/>
    <col min="12" max="15" width="24.53515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09" t="s">
        <v>69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41.25" customHeight="1">
      <c r="A3" s="86" t="str">
        <f>"2025"&amp;"年部门支出预算表"</f>
        <v>2025年部门支出预算表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7.25" customHeight="1">
      <c r="A4" s="88" t="str">
        <f>"单位名称："&amp;"昆明市五华区档案馆"</f>
        <v>单位名称：昆明市五华区档案馆</v>
      </c>
      <c r="B4" s="87"/>
      <c r="O4" s="23" t="s">
        <v>1</v>
      </c>
    </row>
    <row r="5" spans="1:15" ht="27" customHeight="1">
      <c r="A5" s="120" t="s">
        <v>70</v>
      </c>
      <c r="B5" s="120" t="s">
        <v>71</v>
      </c>
      <c r="C5" s="120" t="s">
        <v>55</v>
      </c>
      <c r="D5" s="110" t="s">
        <v>58</v>
      </c>
      <c r="E5" s="111"/>
      <c r="F5" s="112"/>
      <c r="G5" s="115" t="s">
        <v>59</v>
      </c>
      <c r="H5" s="115" t="s">
        <v>60</v>
      </c>
      <c r="I5" s="115" t="s">
        <v>72</v>
      </c>
      <c r="J5" s="110" t="s">
        <v>62</v>
      </c>
      <c r="K5" s="111"/>
      <c r="L5" s="111"/>
      <c r="M5" s="111"/>
      <c r="N5" s="113"/>
      <c r="O5" s="114"/>
    </row>
    <row r="6" spans="1:15" ht="42" customHeight="1">
      <c r="A6" s="121"/>
      <c r="B6" s="121"/>
      <c r="C6" s="116"/>
      <c r="D6" s="79" t="s">
        <v>57</v>
      </c>
      <c r="E6" s="79" t="s">
        <v>73</v>
      </c>
      <c r="F6" s="79" t="s">
        <v>74</v>
      </c>
      <c r="G6" s="116"/>
      <c r="H6" s="116"/>
      <c r="I6" s="117"/>
      <c r="J6" s="79" t="s">
        <v>57</v>
      </c>
      <c r="K6" s="75" t="s">
        <v>75</v>
      </c>
      <c r="L6" s="75" t="s">
        <v>76</v>
      </c>
      <c r="M6" s="75" t="s">
        <v>77</v>
      </c>
      <c r="N6" s="75" t="s">
        <v>78</v>
      </c>
      <c r="O6" s="75" t="s">
        <v>79</v>
      </c>
    </row>
    <row r="7" spans="1:15" ht="18" customHeight="1">
      <c r="A7" s="25" t="s">
        <v>80</v>
      </c>
      <c r="B7" s="25" t="s">
        <v>81</v>
      </c>
      <c r="C7" s="25" t="s">
        <v>82</v>
      </c>
      <c r="D7" s="29" t="s">
        <v>83</v>
      </c>
      <c r="E7" s="29" t="s">
        <v>84</v>
      </c>
      <c r="F7" s="29" t="s">
        <v>85</v>
      </c>
      <c r="G7" s="29" t="s">
        <v>86</v>
      </c>
      <c r="H7" s="29" t="s">
        <v>87</v>
      </c>
      <c r="I7" s="29" t="s">
        <v>88</v>
      </c>
      <c r="J7" s="29" t="s">
        <v>89</v>
      </c>
      <c r="K7" s="29" t="s">
        <v>90</v>
      </c>
      <c r="L7" s="29" t="s">
        <v>91</v>
      </c>
      <c r="M7" s="29" t="s">
        <v>92</v>
      </c>
      <c r="N7" s="25" t="s">
        <v>93</v>
      </c>
      <c r="O7" s="29" t="s">
        <v>94</v>
      </c>
    </row>
    <row r="8" spans="1:15" ht="21" customHeight="1">
      <c r="A8" s="30">
        <v>201</v>
      </c>
      <c r="B8" s="30" t="s">
        <v>221</v>
      </c>
      <c r="C8" s="46">
        <v>1236268.32</v>
      </c>
      <c r="D8" s="46">
        <v>1236268.32</v>
      </c>
      <c r="E8" s="46">
        <v>958572.32</v>
      </c>
      <c r="F8" s="46">
        <v>277696</v>
      </c>
      <c r="G8" s="46"/>
      <c r="H8" s="46"/>
      <c r="I8" s="46"/>
      <c r="J8" s="46"/>
      <c r="K8" s="46"/>
      <c r="L8" s="46"/>
      <c r="M8" s="46"/>
      <c r="N8" s="46"/>
      <c r="O8" s="46"/>
    </row>
    <row r="9" spans="1:15" ht="21" customHeight="1">
      <c r="A9" s="30">
        <v>20126</v>
      </c>
      <c r="B9" s="30" t="s">
        <v>222</v>
      </c>
      <c r="C9" s="46">
        <v>1236268.32</v>
      </c>
      <c r="D9" s="46">
        <v>1236268.32</v>
      </c>
      <c r="E9" s="46">
        <v>958572.32</v>
      </c>
      <c r="F9" s="46">
        <v>277696</v>
      </c>
      <c r="G9" s="46"/>
      <c r="H9" s="46"/>
      <c r="I9" s="46"/>
      <c r="J9" s="46"/>
      <c r="K9" s="46"/>
      <c r="L9" s="46"/>
      <c r="M9" s="46"/>
      <c r="N9" s="46"/>
      <c r="O9" s="46"/>
    </row>
    <row r="10" spans="1:15" ht="21" customHeight="1">
      <c r="A10" s="30">
        <v>2012601</v>
      </c>
      <c r="B10" s="30" t="s">
        <v>223</v>
      </c>
      <c r="C10" s="46">
        <v>43200</v>
      </c>
      <c r="D10" s="46">
        <v>43200</v>
      </c>
      <c r="E10" s="46">
        <v>43200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21" customHeight="1">
      <c r="A11" s="30">
        <v>2012604</v>
      </c>
      <c r="B11" s="30" t="s">
        <v>224</v>
      </c>
      <c r="C11" s="46">
        <v>1193068.32</v>
      </c>
      <c r="D11" s="46">
        <v>1193068.32</v>
      </c>
      <c r="E11" s="46">
        <v>915372.32</v>
      </c>
      <c r="F11" s="46">
        <v>277696</v>
      </c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21" customHeight="1">
      <c r="A12" s="30">
        <v>208</v>
      </c>
      <c r="B12" s="30" t="s">
        <v>225</v>
      </c>
      <c r="C12" s="46">
        <v>78053.759999999995</v>
      </c>
      <c r="D12" s="46">
        <v>78053.759999999995</v>
      </c>
      <c r="E12" s="46">
        <v>78053.759999999995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21" customHeight="1">
      <c r="A13" s="30">
        <v>20805</v>
      </c>
      <c r="B13" s="30" t="s">
        <v>226</v>
      </c>
      <c r="C13" s="46">
        <v>78053.759999999995</v>
      </c>
      <c r="D13" s="46">
        <v>78053.759999999995</v>
      </c>
      <c r="E13" s="46">
        <v>78053.759999999995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21" customHeight="1">
      <c r="A14" s="30">
        <v>2080505</v>
      </c>
      <c r="B14" s="30" t="s">
        <v>227</v>
      </c>
      <c r="C14" s="46">
        <v>78053.759999999995</v>
      </c>
      <c r="D14" s="46">
        <v>78053.759999999995</v>
      </c>
      <c r="E14" s="46">
        <v>78053.759999999995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21" customHeight="1">
      <c r="A15" s="30">
        <v>210</v>
      </c>
      <c r="B15" s="30" t="s">
        <v>228</v>
      </c>
      <c r="C15" s="46">
        <v>67471.320000000007</v>
      </c>
      <c r="D15" s="46">
        <v>67471.320000000007</v>
      </c>
      <c r="E15" s="46">
        <v>67471.320000000007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21" customHeight="1">
      <c r="A16" s="30">
        <v>21011</v>
      </c>
      <c r="B16" s="30" t="s">
        <v>229</v>
      </c>
      <c r="C16" s="46">
        <v>67471.320000000007</v>
      </c>
      <c r="D16" s="46">
        <v>67471.320000000007</v>
      </c>
      <c r="E16" s="46">
        <v>67471.320000000007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21" customHeight="1">
      <c r="A17" s="30">
        <v>2101102</v>
      </c>
      <c r="B17" s="30" t="s">
        <v>230</v>
      </c>
      <c r="C17" s="46">
        <v>38823.480000000003</v>
      </c>
      <c r="D17" s="46">
        <v>38823.480000000003</v>
      </c>
      <c r="E17" s="46">
        <v>38823.480000000003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21" customHeight="1">
      <c r="A18" s="30">
        <v>2101103</v>
      </c>
      <c r="B18" s="30" t="s">
        <v>231</v>
      </c>
      <c r="C18" s="46">
        <v>24571.8</v>
      </c>
      <c r="D18" s="46">
        <v>24571.8</v>
      </c>
      <c r="E18" s="46">
        <v>24571.8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21" customHeight="1">
      <c r="A19" s="30">
        <v>2101199</v>
      </c>
      <c r="B19" s="30" t="s">
        <v>232</v>
      </c>
      <c r="C19" s="46">
        <v>4076.04</v>
      </c>
      <c r="D19" s="46">
        <v>4076.04</v>
      </c>
      <c r="E19" s="46">
        <v>4076.04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21" customHeight="1">
      <c r="A20" s="30">
        <v>221</v>
      </c>
      <c r="B20" s="30" t="s">
        <v>233</v>
      </c>
      <c r="C20" s="46">
        <v>84132</v>
      </c>
      <c r="D20" s="46">
        <v>84132</v>
      </c>
      <c r="E20" s="46">
        <v>84132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21" customHeight="1">
      <c r="A21" s="30">
        <v>22102</v>
      </c>
      <c r="B21" s="30" t="s">
        <v>234</v>
      </c>
      <c r="C21" s="46">
        <v>84132</v>
      </c>
      <c r="D21" s="46">
        <v>84132</v>
      </c>
      <c r="E21" s="46">
        <v>84132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21" customHeight="1">
      <c r="A22" s="30">
        <v>2210201</v>
      </c>
      <c r="B22" s="30" t="s">
        <v>235</v>
      </c>
      <c r="C22" s="46">
        <v>84132</v>
      </c>
      <c r="D22" s="46">
        <v>84132</v>
      </c>
      <c r="E22" s="46">
        <v>84132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21" customHeight="1">
      <c r="A23" s="118" t="s">
        <v>55</v>
      </c>
      <c r="B23" s="119"/>
      <c r="C23" s="46">
        <v>1465925.4</v>
      </c>
      <c r="D23" s="46">
        <v>1465925.4</v>
      </c>
      <c r="E23" s="46">
        <v>1188229.3999999999</v>
      </c>
      <c r="F23" s="46">
        <v>277696</v>
      </c>
      <c r="G23" s="46"/>
      <c r="H23" s="46"/>
      <c r="I23" s="46"/>
      <c r="J23" s="46"/>
      <c r="K23" s="46"/>
      <c r="L23" s="46"/>
      <c r="M23" s="46"/>
      <c r="N23" s="46"/>
      <c r="O23" s="46"/>
    </row>
  </sheetData>
  <mergeCells count="12">
    <mergeCell ref="A23:B23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23" activePane="bottomLeft" state="frozen"/>
      <selection activeCell="C41" sqref="C41"/>
      <selection pane="bottomLeft" activeCell="G8" sqref="G8"/>
    </sheetView>
  </sheetViews>
  <sheetFormatPr defaultColWidth="8.53515625" defaultRowHeight="12.75" customHeight="1"/>
  <cols>
    <col min="1" max="4" width="35.53515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3"/>
      <c r="C2" s="23"/>
      <c r="D2" s="23" t="s">
        <v>95</v>
      </c>
    </row>
    <row r="3" spans="1:4" ht="41.25" customHeight="1">
      <c r="A3" s="86" t="str">
        <f>"2025"&amp;"年部门财政拨款收支预算总表"</f>
        <v>2025年部门财政拨款收支预算总表</v>
      </c>
      <c r="B3" s="87"/>
      <c r="C3" s="87"/>
      <c r="D3" s="87"/>
    </row>
    <row r="4" spans="1:4" ht="17.25" customHeight="1">
      <c r="A4" s="88" t="str">
        <f>"单位名称："&amp;"昆明市五华区档案馆"</f>
        <v>单位名称：昆明市五华区档案馆</v>
      </c>
      <c r="B4" s="89"/>
      <c r="D4" s="23" t="s">
        <v>1</v>
      </c>
    </row>
    <row r="5" spans="1:4" ht="17.25" customHeight="1">
      <c r="A5" s="90" t="s">
        <v>2</v>
      </c>
      <c r="B5" s="91"/>
      <c r="C5" s="90" t="s">
        <v>3</v>
      </c>
      <c r="D5" s="91"/>
    </row>
    <row r="6" spans="1:4" ht="18.75" customHeight="1">
      <c r="A6" s="75" t="s">
        <v>4</v>
      </c>
      <c r="B6" s="75" t="s">
        <v>5</v>
      </c>
      <c r="C6" s="75" t="s">
        <v>6</v>
      </c>
      <c r="D6" s="75" t="s">
        <v>5</v>
      </c>
    </row>
    <row r="7" spans="1:4" ht="16.5" customHeight="1">
      <c r="A7" s="76" t="s">
        <v>96</v>
      </c>
      <c r="B7" s="46">
        <v>1465925.4</v>
      </c>
      <c r="C7" s="76" t="s">
        <v>97</v>
      </c>
      <c r="D7" s="46">
        <v>1465925.4</v>
      </c>
    </row>
    <row r="8" spans="1:4" ht="16.5" customHeight="1">
      <c r="A8" s="76" t="s">
        <v>98</v>
      </c>
      <c r="B8" s="46">
        <v>1465925.4</v>
      </c>
      <c r="C8" s="76" t="s">
        <v>99</v>
      </c>
      <c r="D8" s="46">
        <v>1236268.32</v>
      </c>
    </row>
    <row r="9" spans="1:4" ht="16.5" customHeight="1">
      <c r="A9" s="76" t="s">
        <v>100</v>
      </c>
      <c r="B9" s="46"/>
      <c r="C9" s="76" t="s">
        <v>101</v>
      </c>
      <c r="D9" s="46"/>
    </row>
    <row r="10" spans="1:4" ht="16.5" customHeight="1">
      <c r="A10" s="76" t="s">
        <v>102</v>
      </c>
      <c r="B10" s="46"/>
      <c r="C10" s="76" t="s">
        <v>103</v>
      </c>
      <c r="D10" s="46"/>
    </row>
    <row r="11" spans="1:4" ht="16.5" customHeight="1">
      <c r="A11" s="76" t="s">
        <v>104</v>
      </c>
      <c r="B11" s="46"/>
      <c r="C11" s="76" t="s">
        <v>105</v>
      </c>
      <c r="D11" s="46"/>
    </row>
    <row r="12" spans="1:4" ht="16.5" customHeight="1">
      <c r="A12" s="76" t="s">
        <v>98</v>
      </c>
      <c r="B12" s="46"/>
      <c r="C12" s="76" t="s">
        <v>106</v>
      </c>
      <c r="D12" s="46"/>
    </row>
    <row r="13" spans="1:4" ht="16.5" customHeight="1">
      <c r="A13" s="72" t="s">
        <v>100</v>
      </c>
      <c r="B13" s="46"/>
      <c r="C13" s="37" t="s">
        <v>107</v>
      </c>
      <c r="D13" s="46"/>
    </row>
    <row r="14" spans="1:4" ht="16.5" customHeight="1">
      <c r="A14" s="72" t="s">
        <v>102</v>
      </c>
      <c r="B14" s="46"/>
      <c r="C14" s="37" t="s">
        <v>108</v>
      </c>
      <c r="D14" s="46"/>
    </row>
    <row r="15" spans="1:4" ht="16.5" customHeight="1">
      <c r="A15" s="77"/>
      <c r="B15" s="46"/>
      <c r="C15" s="37" t="s">
        <v>109</v>
      </c>
      <c r="D15" s="46">
        <v>78053.759999999995</v>
      </c>
    </row>
    <row r="16" spans="1:4" ht="16.5" customHeight="1">
      <c r="A16" s="77"/>
      <c r="B16" s="46"/>
      <c r="C16" s="37" t="s">
        <v>110</v>
      </c>
      <c r="D16" s="46">
        <v>67471.320000000007</v>
      </c>
    </row>
    <row r="17" spans="1:4" ht="16.5" customHeight="1">
      <c r="A17" s="77"/>
      <c r="B17" s="46"/>
      <c r="C17" s="37" t="s">
        <v>111</v>
      </c>
      <c r="D17" s="46"/>
    </row>
    <row r="18" spans="1:4" ht="16.5" customHeight="1">
      <c r="A18" s="77"/>
      <c r="B18" s="46"/>
      <c r="C18" s="37" t="s">
        <v>112</v>
      </c>
      <c r="D18" s="46"/>
    </row>
    <row r="19" spans="1:4" ht="16.5" customHeight="1">
      <c r="A19" s="77"/>
      <c r="B19" s="46"/>
      <c r="C19" s="37" t="s">
        <v>113</v>
      </c>
      <c r="D19" s="46"/>
    </row>
    <row r="20" spans="1:4" ht="16.5" customHeight="1">
      <c r="A20" s="77"/>
      <c r="B20" s="46"/>
      <c r="C20" s="37" t="s">
        <v>114</v>
      </c>
      <c r="D20" s="46"/>
    </row>
    <row r="21" spans="1:4" ht="16.5" customHeight="1">
      <c r="A21" s="77"/>
      <c r="B21" s="46"/>
      <c r="C21" s="37" t="s">
        <v>115</v>
      </c>
      <c r="D21" s="46"/>
    </row>
    <row r="22" spans="1:4" ht="16.5" customHeight="1">
      <c r="A22" s="77"/>
      <c r="B22" s="46"/>
      <c r="C22" s="37" t="s">
        <v>116</v>
      </c>
      <c r="D22" s="46"/>
    </row>
    <row r="23" spans="1:4" ht="16.5" customHeight="1">
      <c r="A23" s="77"/>
      <c r="B23" s="46"/>
      <c r="C23" s="37" t="s">
        <v>117</v>
      </c>
      <c r="D23" s="46"/>
    </row>
    <row r="24" spans="1:4" ht="16.5" customHeight="1">
      <c r="A24" s="77"/>
      <c r="B24" s="46"/>
      <c r="C24" s="37" t="s">
        <v>118</v>
      </c>
      <c r="D24" s="46"/>
    </row>
    <row r="25" spans="1:4" ht="16.5" customHeight="1">
      <c r="A25" s="77"/>
      <c r="B25" s="46"/>
      <c r="C25" s="37" t="s">
        <v>119</v>
      </c>
      <c r="D25" s="46"/>
    </row>
    <row r="26" spans="1:4" ht="16.5" customHeight="1">
      <c r="A26" s="77"/>
      <c r="B26" s="46"/>
      <c r="C26" s="37" t="s">
        <v>120</v>
      </c>
      <c r="D26" s="46">
        <v>84132</v>
      </c>
    </row>
    <row r="27" spans="1:4" ht="16.5" customHeight="1">
      <c r="A27" s="77"/>
      <c r="B27" s="46"/>
      <c r="C27" s="37" t="s">
        <v>121</v>
      </c>
      <c r="D27" s="46"/>
    </row>
    <row r="28" spans="1:4" ht="16.5" customHeight="1">
      <c r="A28" s="77"/>
      <c r="B28" s="46"/>
      <c r="C28" s="37" t="s">
        <v>122</v>
      </c>
      <c r="D28" s="46"/>
    </row>
    <row r="29" spans="1:4" ht="16.5" customHeight="1">
      <c r="A29" s="77"/>
      <c r="B29" s="46"/>
      <c r="C29" s="37" t="s">
        <v>123</v>
      </c>
      <c r="D29" s="46"/>
    </row>
    <row r="30" spans="1:4" ht="16.5" customHeight="1">
      <c r="A30" s="77"/>
      <c r="B30" s="46"/>
      <c r="C30" s="37" t="s">
        <v>124</v>
      </c>
      <c r="D30" s="46"/>
    </row>
    <row r="31" spans="1:4" ht="16.5" customHeight="1">
      <c r="A31" s="77"/>
      <c r="B31" s="46"/>
      <c r="C31" s="37" t="s">
        <v>125</v>
      </c>
      <c r="D31" s="46"/>
    </row>
    <row r="32" spans="1:4" ht="16.5" customHeight="1">
      <c r="A32" s="77"/>
      <c r="B32" s="46"/>
      <c r="C32" s="72" t="s">
        <v>126</v>
      </c>
      <c r="D32" s="46"/>
    </row>
    <row r="33" spans="1:4" ht="16.5" customHeight="1">
      <c r="A33" s="77"/>
      <c r="B33" s="46"/>
      <c r="C33" s="72" t="s">
        <v>127</v>
      </c>
      <c r="D33" s="46"/>
    </row>
    <row r="34" spans="1:4" ht="16.5" customHeight="1">
      <c r="A34" s="77"/>
      <c r="B34" s="46"/>
      <c r="C34" s="16" t="s">
        <v>128</v>
      </c>
      <c r="D34" s="46"/>
    </row>
    <row r="35" spans="1:4" ht="15" customHeight="1">
      <c r="A35" s="78" t="s">
        <v>50</v>
      </c>
      <c r="B35" s="46">
        <v>1465925.4</v>
      </c>
      <c r="C35" s="78" t="s">
        <v>51</v>
      </c>
      <c r="D35" s="46">
        <v>1465925.4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 activeCell="C41" sqref="C41"/>
      <selection pane="bottomLeft" activeCell="F4" sqref="F4"/>
    </sheetView>
  </sheetViews>
  <sheetFormatPr defaultColWidth="9.15234375" defaultRowHeight="14.25" customHeight="1"/>
  <cols>
    <col min="1" max="1" width="20.15234375" customWidth="1"/>
    <col min="2" max="2" width="44" customWidth="1"/>
    <col min="3" max="7" width="24.15234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8"/>
      <c r="F2" s="40"/>
      <c r="G2" s="69" t="s">
        <v>129</v>
      </c>
    </row>
    <row r="3" spans="1:7" ht="41.25" customHeight="1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spans="1:7" ht="18" customHeight="1">
      <c r="A4" s="4" t="str">
        <f>"单位名称："&amp;"昆明市五华区档案馆"</f>
        <v>单位名称：昆明市五华区档案馆</v>
      </c>
      <c r="F4" s="64"/>
      <c r="G4" s="69" t="s">
        <v>1</v>
      </c>
    </row>
    <row r="5" spans="1:7" ht="20.25" customHeight="1">
      <c r="A5" s="123" t="s">
        <v>130</v>
      </c>
      <c r="B5" s="124"/>
      <c r="C5" s="130" t="s">
        <v>55</v>
      </c>
      <c r="D5" s="125" t="s">
        <v>73</v>
      </c>
      <c r="E5" s="126"/>
      <c r="F5" s="127"/>
      <c r="G5" s="132" t="s">
        <v>74</v>
      </c>
    </row>
    <row r="6" spans="1:7" ht="20.25" customHeight="1">
      <c r="A6" s="74" t="s">
        <v>70</v>
      </c>
      <c r="B6" s="74" t="s">
        <v>71</v>
      </c>
      <c r="C6" s="131"/>
      <c r="D6" s="66" t="s">
        <v>57</v>
      </c>
      <c r="E6" s="66" t="s">
        <v>131</v>
      </c>
      <c r="F6" s="66" t="s">
        <v>132</v>
      </c>
      <c r="G6" s="133"/>
    </row>
    <row r="7" spans="1:7" ht="15" customHeight="1">
      <c r="A7" s="33" t="s">
        <v>80</v>
      </c>
      <c r="B7" s="33" t="s">
        <v>81</v>
      </c>
      <c r="C7" s="33" t="s">
        <v>82</v>
      </c>
      <c r="D7" s="33" t="s">
        <v>83</v>
      </c>
      <c r="E7" s="33" t="s">
        <v>84</v>
      </c>
      <c r="F7" s="33" t="s">
        <v>85</v>
      </c>
      <c r="G7" s="33" t="s">
        <v>86</v>
      </c>
    </row>
    <row r="8" spans="1:7" ht="18" customHeight="1">
      <c r="A8" s="16">
        <v>201</v>
      </c>
      <c r="B8" s="16" t="s">
        <v>221</v>
      </c>
      <c r="C8" s="46">
        <v>1236268.32</v>
      </c>
      <c r="D8" s="46">
        <v>958572.32</v>
      </c>
      <c r="E8" s="46">
        <v>865779.32</v>
      </c>
      <c r="F8" s="46">
        <v>92793</v>
      </c>
      <c r="G8" s="46">
        <v>277696</v>
      </c>
    </row>
    <row r="9" spans="1:7" ht="18" customHeight="1">
      <c r="A9" s="16">
        <v>20126</v>
      </c>
      <c r="B9" s="16" t="s">
        <v>222</v>
      </c>
      <c r="C9" s="46">
        <v>1236268.32</v>
      </c>
      <c r="D9" s="46">
        <v>958572.32</v>
      </c>
      <c r="E9" s="46">
        <v>865779.32</v>
      </c>
      <c r="F9" s="46">
        <v>92793</v>
      </c>
      <c r="G9" s="46">
        <v>277696</v>
      </c>
    </row>
    <row r="10" spans="1:7" ht="18.55" customHeight="1">
      <c r="A10" s="16">
        <v>2012601</v>
      </c>
      <c r="B10" s="16" t="s">
        <v>223</v>
      </c>
      <c r="C10" s="46">
        <v>43200</v>
      </c>
      <c r="D10" s="46">
        <v>43200</v>
      </c>
      <c r="E10" s="46">
        <v>43200</v>
      </c>
      <c r="F10" s="46"/>
      <c r="G10" s="46"/>
    </row>
    <row r="11" spans="1:7" ht="18" customHeight="1">
      <c r="A11" s="16">
        <v>2012604</v>
      </c>
      <c r="B11" s="16" t="s">
        <v>224</v>
      </c>
      <c r="C11" s="46">
        <v>1193068.32</v>
      </c>
      <c r="D11" s="46">
        <v>915372.32</v>
      </c>
      <c r="E11" s="46">
        <v>822579.32</v>
      </c>
      <c r="F11" s="46">
        <v>92793</v>
      </c>
      <c r="G11" s="46">
        <v>277696</v>
      </c>
    </row>
    <row r="12" spans="1:7" ht="18" customHeight="1">
      <c r="A12" s="16">
        <v>208</v>
      </c>
      <c r="B12" s="16" t="s">
        <v>225</v>
      </c>
      <c r="C12" s="46">
        <v>78053.759999999995</v>
      </c>
      <c r="D12" s="46">
        <v>78053.759999999995</v>
      </c>
      <c r="E12" s="46">
        <v>78053.759999999995</v>
      </c>
      <c r="F12" s="46"/>
      <c r="G12" s="46"/>
    </row>
    <row r="13" spans="1:7" ht="18" customHeight="1">
      <c r="A13" s="16">
        <v>20805</v>
      </c>
      <c r="B13" s="16" t="s">
        <v>226</v>
      </c>
      <c r="C13" s="46">
        <v>78053.759999999995</v>
      </c>
      <c r="D13" s="46">
        <v>78053.759999999995</v>
      </c>
      <c r="E13" s="46">
        <v>78053.759999999995</v>
      </c>
      <c r="F13" s="46"/>
      <c r="G13" s="46"/>
    </row>
    <row r="14" spans="1:7" ht="18" customHeight="1">
      <c r="A14" s="16">
        <v>2080505</v>
      </c>
      <c r="B14" s="16" t="s">
        <v>227</v>
      </c>
      <c r="C14" s="46">
        <v>78053.759999999995</v>
      </c>
      <c r="D14" s="46">
        <v>78053.759999999995</v>
      </c>
      <c r="E14" s="46">
        <v>78053.759999999995</v>
      </c>
      <c r="F14" s="46"/>
      <c r="G14" s="46"/>
    </row>
    <row r="15" spans="1:7" ht="18" customHeight="1">
      <c r="A15" s="16">
        <v>210</v>
      </c>
      <c r="B15" s="16" t="s">
        <v>228</v>
      </c>
      <c r="C15" s="46">
        <v>67471.320000000007</v>
      </c>
      <c r="D15" s="46">
        <v>67471.320000000007</v>
      </c>
      <c r="E15" s="46">
        <v>67471.320000000007</v>
      </c>
      <c r="F15" s="46"/>
      <c r="G15" s="46"/>
    </row>
    <row r="16" spans="1:7" ht="18" customHeight="1">
      <c r="A16" s="16">
        <v>21011</v>
      </c>
      <c r="B16" s="16" t="s">
        <v>229</v>
      </c>
      <c r="C16" s="46">
        <v>67471.320000000007</v>
      </c>
      <c r="D16" s="46">
        <v>67471.320000000007</v>
      </c>
      <c r="E16" s="46">
        <v>67471.320000000007</v>
      </c>
      <c r="F16" s="46"/>
      <c r="G16" s="46"/>
    </row>
    <row r="17" spans="1:7" ht="18" customHeight="1">
      <c r="A17" s="16">
        <v>2101102</v>
      </c>
      <c r="B17" s="16" t="s">
        <v>230</v>
      </c>
      <c r="C17" s="46">
        <v>38823.480000000003</v>
      </c>
      <c r="D17" s="46">
        <v>38823.480000000003</v>
      </c>
      <c r="E17" s="46">
        <v>38823.480000000003</v>
      </c>
      <c r="F17" s="46"/>
      <c r="G17" s="46"/>
    </row>
    <row r="18" spans="1:7" ht="18" customHeight="1">
      <c r="A18" s="16">
        <v>2101103</v>
      </c>
      <c r="B18" s="16" t="s">
        <v>231</v>
      </c>
      <c r="C18" s="46">
        <v>24571.8</v>
      </c>
      <c r="D18" s="46">
        <v>24571.8</v>
      </c>
      <c r="E18" s="46">
        <v>24571.8</v>
      </c>
      <c r="F18" s="46"/>
      <c r="G18" s="46"/>
    </row>
    <row r="19" spans="1:7" ht="18" customHeight="1">
      <c r="A19" s="16">
        <v>2101199</v>
      </c>
      <c r="B19" s="16" t="s">
        <v>232</v>
      </c>
      <c r="C19" s="46">
        <v>4076.04</v>
      </c>
      <c r="D19" s="46">
        <v>4076.04</v>
      </c>
      <c r="E19" s="46">
        <v>4076.04</v>
      </c>
      <c r="F19" s="46"/>
      <c r="G19" s="46"/>
    </row>
    <row r="20" spans="1:7" ht="18" customHeight="1">
      <c r="A20" s="16">
        <v>221</v>
      </c>
      <c r="B20" s="16" t="s">
        <v>233</v>
      </c>
      <c r="C20" s="46">
        <v>84132</v>
      </c>
      <c r="D20" s="46">
        <v>84132</v>
      </c>
      <c r="E20" s="46">
        <v>84132</v>
      </c>
      <c r="F20" s="46"/>
      <c r="G20" s="46"/>
    </row>
    <row r="21" spans="1:7" ht="18" customHeight="1">
      <c r="A21" s="16">
        <v>22102</v>
      </c>
      <c r="B21" s="16" t="s">
        <v>234</v>
      </c>
      <c r="C21" s="46">
        <v>84132</v>
      </c>
      <c r="D21" s="46">
        <v>84132</v>
      </c>
      <c r="E21" s="46">
        <v>84132</v>
      </c>
      <c r="F21" s="46"/>
      <c r="G21" s="46"/>
    </row>
    <row r="22" spans="1:7" ht="18" customHeight="1">
      <c r="A22" s="16">
        <v>2210201</v>
      </c>
      <c r="B22" s="16" t="s">
        <v>235</v>
      </c>
      <c r="C22" s="46">
        <v>84132</v>
      </c>
      <c r="D22" s="46">
        <v>84132</v>
      </c>
      <c r="E22" s="46">
        <v>84132</v>
      </c>
      <c r="F22" s="46"/>
      <c r="G22" s="46"/>
    </row>
    <row r="23" spans="1:7" ht="18" customHeight="1">
      <c r="A23" s="128" t="s">
        <v>133</v>
      </c>
      <c r="B23" s="129" t="s">
        <v>133</v>
      </c>
      <c r="C23" s="46">
        <v>1465925.4</v>
      </c>
      <c r="D23" s="46">
        <v>1188229.3999999999</v>
      </c>
      <c r="E23" s="46">
        <v>1095436.3999999999</v>
      </c>
      <c r="F23" s="46">
        <v>92793</v>
      </c>
      <c r="G23" s="46">
        <v>277696</v>
      </c>
    </row>
  </sheetData>
  <mergeCells count="6">
    <mergeCell ref="A3:G3"/>
    <mergeCell ref="A5:B5"/>
    <mergeCell ref="D5:F5"/>
    <mergeCell ref="A23:B23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activeCell="C41" sqref="C41"/>
      <selection pane="bottomLeft" activeCell="C13" sqref="C13"/>
    </sheetView>
  </sheetViews>
  <sheetFormatPr defaultColWidth="10.3828125" defaultRowHeight="14.25" customHeight="1"/>
  <cols>
    <col min="1" max="6" width="28.15234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2"/>
      <c r="B2" s="22"/>
      <c r="C2" s="22"/>
      <c r="D2" s="22"/>
      <c r="E2" s="21"/>
      <c r="F2" s="73" t="s">
        <v>134</v>
      </c>
    </row>
    <row r="3" spans="1:6" ht="41.25" customHeight="1">
      <c r="A3" s="134" t="str">
        <f>"2025"&amp;"年一般公共预算“三公”经费支出预算表"</f>
        <v>2025年一般公共预算“三公”经费支出预算表</v>
      </c>
      <c r="B3" s="135"/>
      <c r="C3" s="135"/>
      <c r="D3" s="135"/>
      <c r="E3" s="136"/>
      <c r="F3" s="135"/>
    </row>
    <row r="4" spans="1:6" ht="14.25" customHeight="1">
      <c r="A4" s="137" t="str">
        <f>"单位名称："&amp;"昆明市五华区档案馆"</f>
        <v>单位名称：昆明市五华区档案馆</v>
      </c>
      <c r="B4" s="138"/>
      <c r="D4" s="22"/>
      <c r="E4" s="21"/>
      <c r="F4" s="34" t="s">
        <v>1</v>
      </c>
    </row>
    <row r="5" spans="1:6" ht="27" customHeight="1">
      <c r="A5" s="139" t="s">
        <v>135</v>
      </c>
      <c r="B5" s="139" t="s">
        <v>136</v>
      </c>
      <c r="C5" s="99" t="s">
        <v>137</v>
      </c>
      <c r="D5" s="139"/>
      <c r="E5" s="140"/>
      <c r="F5" s="139" t="s">
        <v>138</v>
      </c>
    </row>
    <row r="6" spans="1:6" ht="28.5" customHeight="1">
      <c r="A6" s="141"/>
      <c r="B6" s="142"/>
      <c r="C6" s="24" t="s">
        <v>57</v>
      </c>
      <c r="D6" s="24" t="s">
        <v>139</v>
      </c>
      <c r="E6" s="24" t="s">
        <v>140</v>
      </c>
      <c r="F6" s="143"/>
    </row>
    <row r="7" spans="1:6" ht="17.25" customHeight="1">
      <c r="A7" s="29" t="s">
        <v>80</v>
      </c>
      <c r="B7" s="29" t="s">
        <v>81</v>
      </c>
      <c r="C7" s="29" t="s">
        <v>82</v>
      </c>
      <c r="D7" s="29" t="s">
        <v>83</v>
      </c>
      <c r="E7" s="29" t="s">
        <v>84</v>
      </c>
      <c r="F7" s="29" t="s">
        <v>85</v>
      </c>
    </row>
    <row r="8" spans="1:6" ht="17.25" customHeight="1">
      <c r="A8" s="46"/>
      <c r="B8" s="46"/>
      <c r="C8" s="46"/>
      <c r="D8" s="46"/>
      <c r="E8" s="46"/>
      <c r="F8" s="46"/>
    </row>
    <row r="9" spans="1:6" ht="14.25" customHeight="1">
      <c r="A9" s="83" t="s">
        <v>236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38"/>
  <sheetViews>
    <sheetView showZeros="0" topLeftCell="O1" workbookViewId="0">
      <pane ySplit="1" topLeftCell="A29" activePane="bottomLeft" state="frozen"/>
      <selection activeCell="C41" sqref="C41"/>
      <selection pane="bottomLeft" activeCell="A3" sqref="A3:X3"/>
    </sheetView>
  </sheetViews>
  <sheetFormatPr defaultColWidth="9.15234375" defaultRowHeight="14.25" customHeight="1"/>
  <cols>
    <col min="1" max="2" width="32.84375" customWidth="1"/>
    <col min="3" max="3" width="20.69140625" customWidth="1"/>
    <col min="4" max="4" width="31.3046875" customWidth="1"/>
    <col min="5" max="5" width="10.15234375" customWidth="1"/>
    <col min="6" max="6" width="29.69140625" customWidth="1"/>
    <col min="7" max="7" width="10.3046875" customWidth="1"/>
    <col min="8" max="8" width="32.53515625" customWidth="1"/>
    <col min="9" max="24" width="18.691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8"/>
      <c r="C2" s="70"/>
      <c r="E2" s="71"/>
      <c r="F2" s="71"/>
      <c r="G2" s="71"/>
      <c r="H2" s="71"/>
      <c r="I2" s="48"/>
      <c r="J2" s="48"/>
      <c r="K2" s="48"/>
      <c r="L2" s="48"/>
      <c r="M2" s="48"/>
      <c r="N2" s="48"/>
      <c r="R2" s="48"/>
      <c r="V2" s="70"/>
      <c r="X2" s="3" t="s">
        <v>141</v>
      </c>
    </row>
    <row r="3" spans="1:24" ht="45.75" customHeight="1">
      <c r="A3" s="144" t="str">
        <f>"2025"&amp;"年部门基本支出预算表"</f>
        <v>2025年部门基本支出预算表</v>
      </c>
      <c r="B3" s="145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145"/>
      <c r="Q3" s="145"/>
      <c r="R3" s="144"/>
      <c r="S3" s="144"/>
      <c r="T3" s="144"/>
      <c r="U3" s="144"/>
      <c r="V3" s="144"/>
      <c r="W3" s="144"/>
      <c r="X3" s="144"/>
    </row>
    <row r="4" spans="1:24" ht="18.75" customHeight="1">
      <c r="A4" s="146" t="str">
        <f>"单位名称："&amp;"昆明市五华区档案馆"</f>
        <v>单位名称：昆明市五华区档案馆</v>
      </c>
      <c r="B4" s="147"/>
      <c r="C4" s="148"/>
      <c r="D4" s="148"/>
      <c r="E4" s="148"/>
      <c r="F4" s="148"/>
      <c r="G4" s="148"/>
      <c r="H4" s="148"/>
      <c r="I4" s="49"/>
      <c r="J4" s="49"/>
      <c r="K4" s="49"/>
      <c r="L4" s="49"/>
      <c r="M4" s="49"/>
      <c r="N4" s="49"/>
      <c r="O4" s="5"/>
      <c r="P4" s="5"/>
      <c r="Q4" s="5"/>
      <c r="R4" s="49"/>
      <c r="V4" s="70"/>
      <c r="X4" s="3" t="s">
        <v>1</v>
      </c>
    </row>
    <row r="5" spans="1:24" ht="18" customHeight="1">
      <c r="A5" s="158" t="s">
        <v>142</v>
      </c>
      <c r="B5" s="158" t="s">
        <v>143</v>
      </c>
      <c r="C5" s="158" t="s">
        <v>144</v>
      </c>
      <c r="D5" s="158" t="s">
        <v>145</v>
      </c>
      <c r="E5" s="158" t="s">
        <v>146</v>
      </c>
      <c r="F5" s="158" t="s">
        <v>147</v>
      </c>
      <c r="G5" s="158" t="s">
        <v>148</v>
      </c>
      <c r="H5" s="158" t="s">
        <v>149</v>
      </c>
      <c r="I5" s="125" t="s">
        <v>150</v>
      </c>
      <c r="J5" s="149" t="s">
        <v>150</v>
      </c>
      <c r="K5" s="149"/>
      <c r="L5" s="149"/>
      <c r="M5" s="149"/>
      <c r="N5" s="149"/>
      <c r="O5" s="126"/>
      <c r="P5" s="126"/>
      <c r="Q5" s="126"/>
      <c r="R5" s="150" t="s">
        <v>61</v>
      </c>
      <c r="S5" s="149" t="s">
        <v>62</v>
      </c>
      <c r="T5" s="149"/>
      <c r="U5" s="149"/>
      <c r="V5" s="149"/>
      <c r="W5" s="149"/>
      <c r="X5" s="151"/>
    </row>
    <row r="6" spans="1:24" ht="18" customHeight="1">
      <c r="A6" s="164"/>
      <c r="B6" s="154"/>
      <c r="C6" s="165"/>
      <c r="D6" s="164"/>
      <c r="E6" s="164"/>
      <c r="F6" s="164"/>
      <c r="G6" s="164"/>
      <c r="H6" s="164"/>
      <c r="I6" s="130" t="s">
        <v>151</v>
      </c>
      <c r="J6" s="125" t="s">
        <v>58</v>
      </c>
      <c r="K6" s="149"/>
      <c r="L6" s="149"/>
      <c r="M6" s="149"/>
      <c r="N6" s="151"/>
      <c r="O6" s="152" t="s">
        <v>152</v>
      </c>
      <c r="P6" s="126"/>
      <c r="Q6" s="127"/>
      <c r="R6" s="158" t="s">
        <v>61</v>
      </c>
      <c r="S6" s="125" t="s">
        <v>62</v>
      </c>
      <c r="T6" s="150" t="s">
        <v>64</v>
      </c>
      <c r="U6" s="149" t="s">
        <v>62</v>
      </c>
      <c r="V6" s="150" t="s">
        <v>66</v>
      </c>
      <c r="W6" s="150" t="s">
        <v>67</v>
      </c>
      <c r="X6" s="153" t="s">
        <v>68</v>
      </c>
    </row>
    <row r="7" spans="1:24" ht="19.5" customHeight="1">
      <c r="A7" s="154"/>
      <c r="B7" s="154"/>
      <c r="C7" s="154"/>
      <c r="D7" s="154"/>
      <c r="E7" s="154"/>
      <c r="F7" s="154"/>
      <c r="G7" s="154"/>
      <c r="H7" s="154"/>
      <c r="I7" s="154"/>
      <c r="J7" s="156" t="s">
        <v>153</v>
      </c>
      <c r="K7" s="158" t="s">
        <v>154</v>
      </c>
      <c r="L7" s="158" t="s">
        <v>155</v>
      </c>
      <c r="M7" s="158" t="s">
        <v>156</v>
      </c>
      <c r="N7" s="158" t="s">
        <v>157</v>
      </c>
      <c r="O7" s="158" t="s">
        <v>58</v>
      </c>
      <c r="P7" s="158" t="s">
        <v>59</v>
      </c>
      <c r="Q7" s="158" t="s">
        <v>60</v>
      </c>
      <c r="R7" s="154"/>
      <c r="S7" s="158" t="s">
        <v>57</v>
      </c>
      <c r="T7" s="158" t="s">
        <v>64</v>
      </c>
      <c r="U7" s="158" t="s">
        <v>158</v>
      </c>
      <c r="V7" s="158" t="s">
        <v>66</v>
      </c>
      <c r="W7" s="158" t="s">
        <v>67</v>
      </c>
      <c r="X7" s="158" t="s">
        <v>68</v>
      </c>
    </row>
    <row r="8" spans="1:24" ht="37.5" customHeight="1">
      <c r="A8" s="155"/>
      <c r="B8" s="131"/>
      <c r="C8" s="155"/>
      <c r="D8" s="155"/>
      <c r="E8" s="155"/>
      <c r="F8" s="155"/>
      <c r="G8" s="155"/>
      <c r="H8" s="155"/>
      <c r="I8" s="155"/>
      <c r="J8" s="157" t="s">
        <v>57</v>
      </c>
      <c r="K8" s="159" t="s">
        <v>159</v>
      </c>
      <c r="L8" s="159" t="s">
        <v>155</v>
      </c>
      <c r="M8" s="159" t="s">
        <v>156</v>
      </c>
      <c r="N8" s="159" t="s">
        <v>157</v>
      </c>
      <c r="O8" s="159" t="s">
        <v>155</v>
      </c>
      <c r="P8" s="159" t="s">
        <v>156</v>
      </c>
      <c r="Q8" s="159" t="s">
        <v>157</v>
      </c>
      <c r="R8" s="159" t="s">
        <v>61</v>
      </c>
      <c r="S8" s="159" t="s">
        <v>57</v>
      </c>
      <c r="T8" s="159" t="s">
        <v>64</v>
      </c>
      <c r="U8" s="159" t="s">
        <v>158</v>
      </c>
      <c r="V8" s="159" t="s">
        <v>66</v>
      </c>
      <c r="W8" s="159" t="s">
        <v>67</v>
      </c>
      <c r="X8" s="159" t="s">
        <v>68</v>
      </c>
    </row>
    <row r="9" spans="1:24" ht="14.25" customHeight="1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</row>
    <row r="10" spans="1:24" ht="20.25" customHeight="1">
      <c r="A10" s="72" t="s">
        <v>220</v>
      </c>
      <c r="B10" s="72" t="s">
        <v>220</v>
      </c>
      <c r="C10" s="72" t="s">
        <v>237</v>
      </c>
      <c r="D10" s="72" t="s">
        <v>218</v>
      </c>
      <c r="E10" s="72" t="s">
        <v>238</v>
      </c>
      <c r="F10" s="72" t="s">
        <v>224</v>
      </c>
      <c r="G10" s="72" t="s">
        <v>255</v>
      </c>
      <c r="H10" s="72" t="s">
        <v>256</v>
      </c>
      <c r="I10" s="46">
        <v>206988</v>
      </c>
      <c r="J10" s="46">
        <v>206988</v>
      </c>
      <c r="K10" s="46"/>
      <c r="L10" s="46"/>
      <c r="M10" s="46">
        <v>206988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20.25" customHeight="1">
      <c r="A11" s="72" t="s">
        <v>220</v>
      </c>
      <c r="B11" s="72" t="s">
        <v>220</v>
      </c>
      <c r="C11" s="72" t="s">
        <v>237</v>
      </c>
      <c r="D11" s="72" t="s">
        <v>218</v>
      </c>
      <c r="E11" s="72" t="s">
        <v>238</v>
      </c>
      <c r="F11" s="72" t="s">
        <v>224</v>
      </c>
      <c r="G11" s="72" t="s">
        <v>257</v>
      </c>
      <c r="H11" s="72" t="s">
        <v>258</v>
      </c>
      <c r="I11" s="46">
        <v>112776</v>
      </c>
      <c r="J11" s="46">
        <v>112776</v>
      </c>
      <c r="K11" s="46"/>
      <c r="L11" s="46"/>
      <c r="M11" s="46">
        <v>112776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20.25" customHeight="1">
      <c r="A12" s="72" t="s">
        <v>220</v>
      </c>
      <c r="B12" s="72" t="s">
        <v>220</v>
      </c>
      <c r="C12" s="72" t="s">
        <v>237</v>
      </c>
      <c r="D12" s="72" t="s">
        <v>218</v>
      </c>
      <c r="E12" s="72" t="s">
        <v>238</v>
      </c>
      <c r="F12" s="72" t="s">
        <v>224</v>
      </c>
      <c r="G12" s="72" t="s">
        <v>259</v>
      </c>
      <c r="H12" s="72" t="s">
        <v>260</v>
      </c>
      <c r="I12" s="46">
        <v>17249</v>
      </c>
      <c r="J12" s="46">
        <v>17249</v>
      </c>
      <c r="K12" s="46"/>
      <c r="L12" s="46"/>
      <c r="M12" s="46">
        <v>17249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20.25" customHeight="1">
      <c r="A13" s="72" t="s">
        <v>220</v>
      </c>
      <c r="B13" s="72" t="s">
        <v>220</v>
      </c>
      <c r="C13" s="72" t="s">
        <v>237</v>
      </c>
      <c r="D13" s="72" t="s">
        <v>218</v>
      </c>
      <c r="E13" s="72" t="s">
        <v>238</v>
      </c>
      <c r="F13" s="72" t="s">
        <v>224</v>
      </c>
      <c r="G13" s="72" t="s">
        <v>261</v>
      </c>
      <c r="H13" s="72" t="s">
        <v>262</v>
      </c>
      <c r="I13" s="46">
        <v>57960</v>
      </c>
      <c r="J13" s="46">
        <v>57960</v>
      </c>
      <c r="K13" s="46"/>
      <c r="L13" s="46"/>
      <c r="M13" s="46">
        <v>57960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0.25" customHeight="1">
      <c r="A14" s="72" t="s">
        <v>220</v>
      </c>
      <c r="B14" s="72" t="s">
        <v>220</v>
      </c>
      <c r="C14" s="72" t="s">
        <v>237</v>
      </c>
      <c r="D14" s="72" t="s">
        <v>218</v>
      </c>
      <c r="E14" s="72" t="s">
        <v>238</v>
      </c>
      <c r="F14" s="72" t="s">
        <v>224</v>
      </c>
      <c r="G14" s="72" t="s">
        <v>261</v>
      </c>
      <c r="H14" s="72" t="s">
        <v>262</v>
      </c>
      <c r="I14" s="46">
        <v>110280</v>
      </c>
      <c r="J14" s="46">
        <v>110280</v>
      </c>
      <c r="K14" s="46"/>
      <c r="L14" s="46"/>
      <c r="M14" s="46">
        <v>110280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20.25" customHeight="1">
      <c r="A15" s="72" t="s">
        <v>220</v>
      </c>
      <c r="B15" s="72" t="s">
        <v>220</v>
      </c>
      <c r="C15" s="72" t="s">
        <v>239</v>
      </c>
      <c r="D15" s="72" t="s">
        <v>219</v>
      </c>
      <c r="E15" s="72" t="s">
        <v>240</v>
      </c>
      <c r="F15" s="72" t="s">
        <v>227</v>
      </c>
      <c r="G15" s="72" t="s">
        <v>263</v>
      </c>
      <c r="H15" s="72" t="s">
        <v>264</v>
      </c>
      <c r="I15" s="46">
        <v>78053.759999999995</v>
      </c>
      <c r="J15" s="46">
        <v>78053.759999999995</v>
      </c>
      <c r="K15" s="46"/>
      <c r="L15" s="46"/>
      <c r="M15" s="46">
        <v>78053.759999999995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20.25" customHeight="1">
      <c r="A16" s="72" t="s">
        <v>220</v>
      </c>
      <c r="B16" s="72" t="s">
        <v>220</v>
      </c>
      <c r="C16" s="72" t="s">
        <v>239</v>
      </c>
      <c r="D16" s="72" t="s">
        <v>219</v>
      </c>
      <c r="E16" s="72" t="s">
        <v>241</v>
      </c>
      <c r="F16" s="72" t="s">
        <v>230</v>
      </c>
      <c r="G16" s="72" t="s">
        <v>265</v>
      </c>
      <c r="H16" s="72" t="s">
        <v>266</v>
      </c>
      <c r="I16" s="46">
        <v>38823.480000000003</v>
      </c>
      <c r="J16" s="46">
        <v>38823.480000000003</v>
      </c>
      <c r="K16" s="46"/>
      <c r="L16" s="46"/>
      <c r="M16" s="46">
        <v>38823.480000000003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20.25" customHeight="1">
      <c r="A17" s="72" t="s">
        <v>220</v>
      </c>
      <c r="B17" s="72" t="s">
        <v>220</v>
      </c>
      <c r="C17" s="72" t="s">
        <v>239</v>
      </c>
      <c r="D17" s="72" t="s">
        <v>219</v>
      </c>
      <c r="E17" s="72" t="s">
        <v>242</v>
      </c>
      <c r="F17" s="72" t="s">
        <v>231</v>
      </c>
      <c r="G17" s="72" t="s">
        <v>267</v>
      </c>
      <c r="H17" s="72" t="s">
        <v>268</v>
      </c>
      <c r="I17" s="46">
        <v>24571.8</v>
      </c>
      <c r="J17" s="46">
        <v>24571.8</v>
      </c>
      <c r="K17" s="46"/>
      <c r="L17" s="46"/>
      <c r="M17" s="46">
        <v>24571.8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20.25" customHeight="1">
      <c r="A18" s="72" t="s">
        <v>220</v>
      </c>
      <c r="B18" s="72" t="s">
        <v>220</v>
      </c>
      <c r="C18" s="72" t="s">
        <v>239</v>
      </c>
      <c r="D18" s="72" t="s">
        <v>219</v>
      </c>
      <c r="E18" s="72" t="s">
        <v>238</v>
      </c>
      <c r="F18" s="72" t="s">
        <v>224</v>
      </c>
      <c r="G18" s="72" t="s">
        <v>269</v>
      </c>
      <c r="H18" s="72" t="s">
        <v>270</v>
      </c>
      <c r="I18" s="46">
        <v>2926.32</v>
      </c>
      <c r="J18" s="46">
        <v>2926.32</v>
      </c>
      <c r="K18" s="46"/>
      <c r="L18" s="46"/>
      <c r="M18" s="46">
        <v>2926.32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20.25" customHeight="1">
      <c r="A19" s="72" t="s">
        <v>220</v>
      </c>
      <c r="B19" s="72" t="s">
        <v>220</v>
      </c>
      <c r="C19" s="72" t="s">
        <v>239</v>
      </c>
      <c r="D19" s="72" t="s">
        <v>219</v>
      </c>
      <c r="E19" s="72" t="s">
        <v>243</v>
      </c>
      <c r="F19" s="72" t="s">
        <v>232</v>
      </c>
      <c r="G19" s="72" t="s">
        <v>269</v>
      </c>
      <c r="H19" s="72" t="s">
        <v>270</v>
      </c>
      <c r="I19" s="46">
        <v>3100.32</v>
      </c>
      <c r="J19" s="46">
        <v>3100.32</v>
      </c>
      <c r="K19" s="46"/>
      <c r="L19" s="46"/>
      <c r="M19" s="46">
        <v>3100.32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20.25" customHeight="1">
      <c r="A20" s="72" t="s">
        <v>220</v>
      </c>
      <c r="B20" s="72" t="s">
        <v>220</v>
      </c>
      <c r="C20" s="72" t="s">
        <v>239</v>
      </c>
      <c r="D20" s="72" t="s">
        <v>219</v>
      </c>
      <c r="E20" s="72" t="s">
        <v>243</v>
      </c>
      <c r="F20" s="72" t="s">
        <v>232</v>
      </c>
      <c r="G20" s="72" t="s">
        <v>269</v>
      </c>
      <c r="H20" s="72" t="s">
        <v>270</v>
      </c>
      <c r="I20" s="46">
        <v>975.72</v>
      </c>
      <c r="J20" s="46">
        <v>975.72</v>
      </c>
      <c r="K20" s="46"/>
      <c r="L20" s="46"/>
      <c r="M20" s="46">
        <v>975.72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20.25" customHeight="1">
      <c r="A21" s="72" t="s">
        <v>220</v>
      </c>
      <c r="B21" s="72" t="s">
        <v>220</v>
      </c>
      <c r="C21" s="72" t="s">
        <v>244</v>
      </c>
      <c r="D21" s="72" t="s">
        <v>235</v>
      </c>
      <c r="E21" s="72" t="s">
        <v>245</v>
      </c>
      <c r="F21" s="72" t="s">
        <v>235</v>
      </c>
      <c r="G21" s="72" t="s">
        <v>271</v>
      </c>
      <c r="H21" s="72" t="s">
        <v>235</v>
      </c>
      <c r="I21" s="46">
        <v>84132</v>
      </c>
      <c r="J21" s="46">
        <v>84132</v>
      </c>
      <c r="K21" s="46"/>
      <c r="L21" s="46"/>
      <c r="M21" s="46">
        <v>84132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20.25" customHeight="1">
      <c r="A22" s="72" t="s">
        <v>220</v>
      </c>
      <c r="B22" s="72" t="s">
        <v>220</v>
      </c>
      <c r="C22" s="72" t="s">
        <v>246</v>
      </c>
      <c r="D22" s="72" t="s">
        <v>247</v>
      </c>
      <c r="E22" s="72" t="s">
        <v>238</v>
      </c>
      <c r="F22" s="72" t="s">
        <v>224</v>
      </c>
      <c r="G22" s="72" t="s">
        <v>272</v>
      </c>
      <c r="H22" s="72" t="s">
        <v>247</v>
      </c>
      <c r="I22" s="46">
        <v>4680</v>
      </c>
      <c r="J22" s="46">
        <v>4680</v>
      </c>
      <c r="K22" s="46"/>
      <c r="L22" s="46"/>
      <c r="M22" s="46">
        <v>4680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ht="20.25" customHeight="1">
      <c r="A23" s="72" t="s">
        <v>220</v>
      </c>
      <c r="B23" s="72" t="s">
        <v>220</v>
      </c>
      <c r="C23" s="72" t="s">
        <v>248</v>
      </c>
      <c r="D23" s="72" t="s">
        <v>249</v>
      </c>
      <c r="E23" s="72" t="s">
        <v>238</v>
      </c>
      <c r="F23" s="72" t="s">
        <v>224</v>
      </c>
      <c r="G23" s="72" t="s">
        <v>273</v>
      </c>
      <c r="H23" s="72" t="s">
        <v>274</v>
      </c>
      <c r="I23" s="46">
        <v>4000</v>
      </c>
      <c r="J23" s="46">
        <v>4000</v>
      </c>
      <c r="K23" s="46"/>
      <c r="L23" s="46"/>
      <c r="M23" s="46">
        <v>4000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20.25" customHeight="1">
      <c r="A24" s="72" t="s">
        <v>220</v>
      </c>
      <c r="B24" s="72" t="s">
        <v>220</v>
      </c>
      <c r="C24" s="72" t="s">
        <v>248</v>
      </c>
      <c r="D24" s="72" t="s">
        <v>249</v>
      </c>
      <c r="E24" s="72" t="s">
        <v>238</v>
      </c>
      <c r="F24" s="72" t="s">
        <v>224</v>
      </c>
      <c r="G24" s="72" t="s">
        <v>273</v>
      </c>
      <c r="H24" s="72" t="s">
        <v>274</v>
      </c>
      <c r="I24" s="46">
        <v>12080</v>
      </c>
      <c r="J24" s="46">
        <v>12080</v>
      </c>
      <c r="K24" s="46"/>
      <c r="L24" s="46"/>
      <c r="M24" s="46">
        <v>12080</v>
      </c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ht="20.25" customHeight="1">
      <c r="A25" s="72" t="s">
        <v>220</v>
      </c>
      <c r="B25" s="72" t="s">
        <v>220</v>
      </c>
      <c r="C25" s="72" t="s">
        <v>248</v>
      </c>
      <c r="D25" s="72" t="s">
        <v>249</v>
      </c>
      <c r="E25" s="72" t="s">
        <v>238</v>
      </c>
      <c r="F25" s="72" t="s">
        <v>224</v>
      </c>
      <c r="G25" s="72" t="s">
        <v>275</v>
      </c>
      <c r="H25" s="72" t="s">
        <v>276</v>
      </c>
      <c r="I25" s="46">
        <v>16043</v>
      </c>
      <c r="J25" s="46">
        <v>16043</v>
      </c>
      <c r="K25" s="46"/>
      <c r="L25" s="46"/>
      <c r="M25" s="46">
        <v>16043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20.25" customHeight="1">
      <c r="A26" s="72" t="s">
        <v>220</v>
      </c>
      <c r="B26" s="72" t="s">
        <v>220</v>
      </c>
      <c r="C26" s="72" t="s">
        <v>248</v>
      </c>
      <c r="D26" s="72" t="s">
        <v>249</v>
      </c>
      <c r="E26" s="72" t="s">
        <v>238</v>
      </c>
      <c r="F26" s="72" t="s">
        <v>224</v>
      </c>
      <c r="G26" s="72" t="s">
        <v>275</v>
      </c>
      <c r="H26" s="72" t="s">
        <v>276</v>
      </c>
      <c r="I26" s="46">
        <v>6500</v>
      </c>
      <c r="J26" s="46">
        <v>6500</v>
      </c>
      <c r="K26" s="46"/>
      <c r="L26" s="46"/>
      <c r="M26" s="46">
        <v>6500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20.25" customHeight="1">
      <c r="A27" s="72" t="s">
        <v>220</v>
      </c>
      <c r="B27" s="72" t="s">
        <v>220</v>
      </c>
      <c r="C27" s="72" t="s">
        <v>248</v>
      </c>
      <c r="D27" s="72" t="s">
        <v>249</v>
      </c>
      <c r="E27" s="72" t="s">
        <v>238</v>
      </c>
      <c r="F27" s="72" t="s">
        <v>224</v>
      </c>
      <c r="G27" s="72" t="s">
        <v>277</v>
      </c>
      <c r="H27" s="72" t="s">
        <v>278</v>
      </c>
      <c r="I27" s="46">
        <v>24190</v>
      </c>
      <c r="J27" s="46">
        <v>24190</v>
      </c>
      <c r="K27" s="46"/>
      <c r="L27" s="46"/>
      <c r="M27" s="46">
        <v>24190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20.25" customHeight="1">
      <c r="A28" s="72" t="s">
        <v>220</v>
      </c>
      <c r="B28" s="72" t="s">
        <v>220</v>
      </c>
      <c r="C28" s="72" t="s">
        <v>248</v>
      </c>
      <c r="D28" s="72" t="s">
        <v>249</v>
      </c>
      <c r="E28" s="72" t="s">
        <v>238</v>
      </c>
      <c r="F28" s="72" t="s">
        <v>224</v>
      </c>
      <c r="G28" s="72" t="s">
        <v>279</v>
      </c>
      <c r="H28" s="72" t="s">
        <v>280</v>
      </c>
      <c r="I28" s="46">
        <v>500</v>
      </c>
      <c r="J28" s="46">
        <v>500</v>
      </c>
      <c r="K28" s="46"/>
      <c r="L28" s="46"/>
      <c r="M28" s="46">
        <v>500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20.25" customHeight="1">
      <c r="A29" s="72" t="s">
        <v>220</v>
      </c>
      <c r="B29" s="72" t="s">
        <v>220</v>
      </c>
      <c r="C29" s="72" t="s">
        <v>248</v>
      </c>
      <c r="D29" s="72" t="s">
        <v>249</v>
      </c>
      <c r="E29" s="72" t="s">
        <v>238</v>
      </c>
      <c r="F29" s="72" t="s">
        <v>224</v>
      </c>
      <c r="G29" s="72" t="s">
        <v>281</v>
      </c>
      <c r="H29" s="72" t="s">
        <v>282</v>
      </c>
      <c r="I29" s="46">
        <v>2400</v>
      </c>
      <c r="J29" s="46">
        <v>2400</v>
      </c>
      <c r="K29" s="46"/>
      <c r="L29" s="46"/>
      <c r="M29" s="46">
        <v>2400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t="20.25" customHeight="1">
      <c r="A30" s="72" t="s">
        <v>220</v>
      </c>
      <c r="B30" s="72" t="s">
        <v>220</v>
      </c>
      <c r="C30" s="72" t="s">
        <v>248</v>
      </c>
      <c r="D30" s="72" t="s">
        <v>249</v>
      </c>
      <c r="E30" s="72" t="s">
        <v>238</v>
      </c>
      <c r="F30" s="72" t="s">
        <v>224</v>
      </c>
      <c r="G30" s="72" t="s">
        <v>283</v>
      </c>
      <c r="H30" s="72" t="s">
        <v>284</v>
      </c>
      <c r="I30" s="46">
        <v>2000</v>
      </c>
      <c r="J30" s="46">
        <v>2000</v>
      </c>
      <c r="K30" s="46"/>
      <c r="L30" s="46"/>
      <c r="M30" s="46">
        <v>2000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ht="20.25" customHeight="1">
      <c r="A31" s="72" t="s">
        <v>220</v>
      </c>
      <c r="B31" s="72" t="s">
        <v>220</v>
      </c>
      <c r="C31" s="72" t="s">
        <v>248</v>
      </c>
      <c r="D31" s="72" t="s">
        <v>249</v>
      </c>
      <c r="E31" s="72" t="s">
        <v>238</v>
      </c>
      <c r="F31" s="72" t="s">
        <v>224</v>
      </c>
      <c r="G31" s="72" t="s">
        <v>285</v>
      </c>
      <c r="H31" s="72" t="s">
        <v>286</v>
      </c>
      <c r="I31" s="46">
        <v>2400</v>
      </c>
      <c r="J31" s="46">
        <v>2400</v>
      </c>
      <c r="K31" s="46"/>
      <c r="L31" s="46"/>
      <c r="M31" s="46">
        <v>2400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20.25" customHeight="1">
      <c r="A32" s="72" t="s">
        <v>220</v>
      </c>
      <c r="B32" s="72" t="s">
        <v>220</v>
      </c>
      <c r="C32" s="72" t="s">
        <v>248</v>
      </c>
      <c r="D32" s="72" t="s">
        <v>249</v>
      </c>
      <c r="E32" s="72" t="s">
        <v>238</v>
      </c>
      <c r="F32" s="72" t="s">
        <v>224</v>
      </c>
      <c r="G32" s="72" t="s">
        <v>287</v>
      </c>
      <c r="H32" s="72" t="s">
        <v>288</v>
      </c>
      <c r="I32" s="46">
        <v>18000</v>
      </c>
      <c r="J32" s="46">
        <v>18000</v>
      </c>
      <c r="K32" s="46"/>
      <c r="L32" s="46"/>
      <c r="M32" s="46">
        <v>18000</v>
      </c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ht="20.25" customHeight="1">
      <c r="A33" s="72" t="s">
        <v>220</v>
      </c>
      <c r="B33" s="72" t="s">
        <v>220</v>
      </c>
      <c r="C33" s="72" t="s">
        <v>250</v>
      </c>
      <c r="D33" s="72" t="s">
        <v>251</v>
      </c>
      <c r="E33" s="72" t="s">
        <v>238</v>
      </c>
      <c r="F33" s="72" t="s">
        <v>224</v>
      </c>
      <c r="G33" s="72" t="s">
        <v>259</v>
      </c>
      <c r="H33" s="72" t="s">
        <v>260</v>
      </c>
      <c r="I33" s="46">
        <v>206400</v>
      </c>
      <c r="J33" s="46">
        <v>206400</v>
      </c>
      <c r="K33" s="46"/>
      <c r="L33" s="46"/>
      <c r="M33" s="46">
        <v>206400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20.25" customHeight="1">
      <c r="A34" s="72" t="s">
        <v>220</v>
      </c>
      <c r="B34" s="72" t="s">
        <v>220</v>
      </c>
      <c r="C34" s="72" t="s">
        <v>250</v>
      </c>
      <c r="D34" s="72" t="s">
        <v>251</v>
      </c>
      <c r="E34" s="72" t="s">
        <v>238</v>
      </c>
      <c r="F34" s="72" t="s">
        <v>224</v>
      </c>
      <c r="G34" s="72" t="s">
        <v>261</v>
      </c>
      <c r="H34" s="72" t="s">
        <v>262</v>
      </c>
      <c r="I34" s="46">
        <v>50400</v>
      </c>
      <c r="J34" s="46">
        <v>50400</v>
      </c>
      <c r="K34" s="46"/>
      <c r="L34" s="46"/>
      <c r="M34" s="46">
        <v>50400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ht="20.25" customHeight="1">
      <c r="A35" s="72" t="s">
        <v>220</v>
      </c>
      <c r="B35" s="72" t="s">
        <v>220</v>
      </c>
      <c r="C35" s="72" t="s">
        <v>250</v>
      </c>
      <c r="D35" s="72" t="s">
        <v>251</v>
      </c>
      <c r="E35" s="72" t="s">
        <v>238</v>
      </c>
      <c r="F35" s="72" t="s">
        <v>224</v>
      </c>
      <c r="G35" s="72" t="s">
        <v>261</v>
      </c>
      <c r="H35" s="72" t="s">
        <v>262</v>
      </c>
      <c r="I35" s="46">
        <v>57600</v>
      </c>
      <c r="J35" s="46">
        <v>57600</v>
      </c>
      <c r="K35" s="46"/>
      <c r="L35" s="46"/>
      <c r="M35" s="46">
        <v>57600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ht="20.25" customHeight="1">
      <c r="A36" s="72" t="s">
        <v>220</v>
      </c>
      <c r="B36" s="72" t="s">
        <v>220</v>
      </c>
      <c r="C36" s="72" t="s">
        <v>252</v>
      </c>
      <c r="D36" s="72" t="s">
        <v>253</v>
      </c>
      <c r="E36" s="72" t="s">
        <v>254</v>
      </c>
      <c r="F36" s="72" t="s">
        <v>223</v>
      </c>
      <c r="G36" s="72" t="s">
        <v>289</v>
      </c>
      <c r="H36" s="72" t="s">
        <v>290</v>
      </c>
      <c r="I36" s="46">
        <v>15600</v>
      </c>
      <c r="J36" s="46">
        <v>15600</v>
      </c>
      <c r="K36" s="46"/>
      <c r="L36" s="46"/>
      <c r="M36" s="46">
        <v>15600</v>
      </c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ht="20.25" customHeight="1">
      <c r="A37" s="72" t="s">
        <v>220</v>
      </c>
      <c r="B37" s="72" t="s">
        <v>220</v>
      </c>
      <c r="C37" s="72" t="s">
        <v>252</v>
      </c>
      <c r="D37" s="72" t="s">
        <v>253</v>
      </c>
      <c r="E37" s="72" t="s">
        <v>254</v>
      </c>
      <c r="F37" s="72" t="s">
        <v>223</v>
      </c>
      <c r="G37" s="72" t="s">
        <v>289</v>
      </c>
      <c r="H37" s="72" t="s">
        <v>290</v>
      </c>
      <c r="I37" s="46">
        <v>27600</v>
      </c>
      <c r="J37" s="46">
        <v>27600</v>
      </c>
      <c r="K37" s="46"/>
      <c r="L37" s="46"/>
      <c r="M37" s="46">
        <v>27600</v>
      </c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ht="17.25" customHeight="1">
      <c r="A38" s="160" t="s">
        <v>133</v>
      </c>
      <c r="B38" s="161"/>
      <c r="C38" s="162"/>
      <c r="D38" s="162"/>
      <c r="E38" s="162"/>
      <c r="F38" s="162"/>
      <c r="G38" s="162"/>
      <c r="H38" s="163"/>
      <c r="I38" s="46">
        <v>1188229.3999999999</v>
      </c>
      <c r="J38" s="46">
        <v>1188229.3999999999</v>
      </c>
      <c r="K38" s="46"/>
      <c r="L38" s="46"/>
      <c r="M38" s="46">
        <v>1188229.3999999999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</sheetData>
  <mergeCells count="31">
    <mergeCell ref="X7:X8"/>
    <mergeCell ref="S7:S8"/>
    <mergeCell ref="T7:T8"/>
    <mergeCell ref="U7:U8"/>
    <mergeCell ref="V7:V8"/>
    <mergeCell ref="W7:W8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 activeCell="C41" sqref="C41"/>
      <selection pane="bottomLeft" activeCell="J15" sqref="J15"/>
    </sheetView>
  </sheetViews>
  <sheetFormatPr defaultColWidth="9.15234375" defaultRowHeight="14.25" customHeight="1"/>
  <cols>
    <col min="1" max="1" width="15.53515625" customWidth="1"/>
    <col min="2" max="2" width="21.3046875" customWidth="1"/>
    <col min="3" max="3" width="32.84375" customWidth="1"/>
    <col min="4" max="4" width="23.84375" customWidth="1"/>
    <col min="5" max="5" width="11.15234375" customWidth="1"/>
    <col min="6" max="6" width="17.69140625" customWidth="1"/>
    <col min="7" max="7" width="9.84375" customWidth="1"/>
    <col min="8" max="8" width="17.69140625" customWidth="1"/>
    <col min="9" max="13" width="20" customWidth="1"/>
    <col min="14" max="14" width="12.3046875" customWidth="1"/>
    <col min="15" max="15" width="12.69140625" customWidth="1"/>
    <col min="16" max="16" width="11.15234375" customWidth="1"/>
    <col min="17" max="21" width="19.84375" customWidth="1"/>
    <col min="22" max="22" width="20" customWidth="1"/>
    <col min="23" max="23" width="19.843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8"/>
      <c r="E2" s="2"/>
      <c r="F2" s="2"/>
      <c r="G2" s="2"/>
      <c r="H2" s="2"/>
      <c r="U2" s="68"/>
      <c r="W2" s="69" t="s">
        <v>160</v>
      </c>
    </row>
    <row r="3" spans="1:23" ht="46.5" customHeight="1">
      <c r="A3" s="145" t="str">
        <f>"2025"&amp;"年部门项目支出预算表"</f>
        <v>2025年部门项目支出预算表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3" ht="13.5" customHeight="1">
      <c r="A4" s="146" t="str">
        <f>"单位名称："&amp;""</f>
        <v>单位名称：</v>
      </c>
      <c r="B4" s="147"/>
      <c r="C4" s="147"/>
      <c r="D4" s="147"/>
      <c r="E4" s="147"/>
      <c r="F4" s="147"/>
      <c r="G4" s="147"/>
      <c r="H4" s="147"/>
      <c r="I4" s="5"/>
      <c r="J4" s="5"/>
      <c r="K4" s="5"/>
      <c r="L4" s="5"/>
      <c r="M4" s="5"/>
      <c r="N4" s="5"/>
      <c r="O4" s="5"/>
      <c r="P4" s="5"/>
      <c r="Q4" s="5"/>
      <c r="U4" s="68"/>
      <c r="W4" s="61" t="s">
        <v>1</v>
      </c>
    </row>
    <row r="5" spans="1:23" ht="21.75" customHeight="1">
      <c r="A5" s="158" t="s">
        <v>161</v>
      </c>
      <c r="B5" s="167" t="s">
        <v>144</v>
      </c>
      <c r="C5" s="158" t="s">
        <v>145</v>
      </c>
      <c r="D5" s="158" t="s">
        <v>162</v>
      </c>
      <c r="E5" s="167" t="s">
        <v>146</v>
      </c>
      <c r="F5" s="167" t="s">
        <v>147</v>
      </c>
      <c r="G5" s="167" t="s">
        <v>163</v>
      </c>
      <c r="H5" s="167" t="s">
        <v>164</v>
      </c>
      <c r="I5" s="166" t="s">
        <v>55</v>
      </c>
      <c r="J5" s="152" t="s">
        <v>165</v>
      </c>
      <c r="K5" s="126"/>
      <c r="L5" s="126"/>
      <c r="M5" s="127"/>
      <c r="N5" s="152" t="s">
        <v>152</v>
      </c>
      <c r="O5" s="126"/>
      <c r="P5" s="127"/>
      <c r="Q5" s="167" t="s">
        <v>61</v>
      </c>
      <c r="R5" s="152" t="s">
        <v>62</v>
      </c>
      <c r="S5" s="126"/>
      <c r="T5" s="126"/>
      <c r="U5" s="126"/>
      <c r="V5" s="126"/>
      <c r="W5" s="127"/>
    </row>
    <row r="6" spans="1:23" ht="21.75" customHeight="1">
      <c r="A6" s="164"/>
      <c r="B6" s="154"/>
      <c r="C6" s="164"/>
      <c r="D6" s="164"/>
      <c r="E6" s="169"/>
      <c r="F6" s="169"/>
      <c r="G6" s="169"/>
      <c r="H6" s="169"/>
      <c r="I6" s="154"/>
      <c r="J6" s="170" t="s">
        <v>58</v>
      </c>
      <c r="K6" s="132"/>
      <c r="L6" s="167" t="s">
        <v>59</v>
      </c>
      <c r="M6" s="167" t="s">
        <v>60</v>
      </c>
      <c r="N6" s="167" t="s">
        <v>58</v>
      </c>
      <c r="O6" s="167" t="s">
        <v>59</v>
      </c>
      <c r="P6" s="167" t="s">
        <v>60</v>
      </c>
      <c r="Q6" s="169"/>
      <c r="R6" s="167" t="s">
        <v>57</v>
      </c>
      <c r="S6" s="167" t="s">
        <v>64</v>
      </c>
      <c r="T6" s="167" t="s">
        <v>158</v>
      </c>
      <c r="U6" s="167" t="s">
        <v>66</v>
      </c>
      <c r="V6" s="167" t="s">
        <v>67</v>
      </c>
      <c r="W6" s="167" t="s">
        <v>68</v>
      </c>
    </row>
    <row r="7" spans="1:23" ht="21" customHeight="1">
      <c r="A7" s="154"/>
      <c r="B7" s="154"/>
      <c r="C7" s="154"/>
      <c r="D7" s="154"/>
      <c r="E7" s="154"/>
      <c r="F7" s="154"/>
      <c r="G7" s="154"/>
      <c r="H7" s="154"/>
      <c r="I7" s="154"/>
      <c r="J7" s="171" t="s">
        <v>57</v>
      </c>
      <c r="K7" s="133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23" ht="39.75" customHeight="1">
      <c r="A8" s="159"/>
      <c r="B8" s="131"/>
      <c r="C8" s="159"/>
      <c r="D8" s="159"/>
      <c r="E8" s="168"/>
      <c r="F8" s="168"/>
      <c r="G8" s="168"/>
      <c r="H8" s="168"/>
      <c r="I8" s="131"/>
      <c r="J8" s="35" t="s">
        <v>57</v>
      </c>
      <c r="K8" s="35" t="s">
        <v>166</v>
      </c>
      <c r="L8" s="168"/>
      <c r="M8" s="168"/>
      <c r="N8" s="168"/>
      <c r="O8" s="168"/>
      <c r="P8" s="168"/>
      <c r="Q8" s="168"/>
      <c r="R8" s="168"/>
      <c r="S8" s="168"/>
      <c r="T8" s="168"/>
      <c r="U8" s="131"/>
      <c r="V8" s="168"/>
      <c r="W8" s="168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1">
        <v>21</v>
      </c>
      <c r="V9" s="19">
        <v>22</v>
      </c>
      <c r="W9" s="11">
        <v>23</v>
      </c>
    </row>
    <row r="10" spans="1:23" ht="21.75" customHeight="1">
      <c r="A10" s="37" t="s">
        <v>291</v>
      </c>
      <c r="B10" s="37" t="s">
        <v>292</v>
      </c>
      <c r="C10" s="37" t="s">
        <v>293</v>
      </c>
      <c r="D10" s="37" t="s">
        <v>220</v>
      </c>
      <c r="E10" s="37" t="s">
        <v>238</v>
      </c>
      <c r="F10" s="37" t="s">
        <v>224</v>
      </c>
      <c r="G10" s="37" t="s">
        <v>299</v>
      </c>
      <c r="H10" s="37" t="s">
        <v>300</v>
      </c>
      <c r="I10" s="46">
        <v>8000</v>
      </c>
      <c r="J10" s="46">
        <v>8000</v>
      </c>
      <c r="K10" s="46">
        <v>8000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21.75" customHeight="1">
      <c r="A11" s="37" t="s">
        <v>291</v>
      </c>
      <c r="B11" s="37" t="s">
        <v>294</v>
      </c>
      <c r="C11" s="37" t="s">
        <v>295</v>
      </c>
      <c r="D11" s="37" t="s">
        <v>220</v>
      </c>
      <c r="E11" s="37" t="s">
        <v>238</v>
      </c>
      <c r="F11" s="37" t="s">
        <v>224</v>
      </c>
      <c r="G11" s="37" t="s">
        <v>301</v>
      </c>
      <c r="H11" s="37" t="s">
        <v>302</v>
      </c>
      <c r="I11" s="46">
        <v>69696</v>
      </c>
      <c r="J11" s="46">
        <v>69696</v>
      </c>
      <c r="K11" s="46">
        <v>69696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21.75" customHeight="1">
      <c r="A12" s="37" t="s">
        <v>296</v>
      </c>
      <c r="B12" s="37" t="s">
        <v>297</v>
      </c>
      <c r="C12" s="37" t="s">
        <v>298</v>
      </c>
      <c r="D12" s="37" t="s">
        <v>220</v>
      </c>
      <c r="E12" s="37" t="s">
        <v>238</v>
      </c>
      <c r="F12" s="37" t="s">
        <v>224</v>
      </c>
      <c r="G12" s="37" t="s">
        <v>301</v>
      </c>
      <c r="H12" s="37" t="s">
        <v>302</v>
      </c>
      <c r="I12" s="46">
        <v>200000</v>
      </c>
      <c r="J12" s="46">
        <v>200000</v>
      </c>
      <c r="K12" s="46">
        <v>200000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8.75" customHeight="1">
      <c r="A13" s="160" t="s">
        <v>133</v>
      </c>
      <c r="B13" s="161"/>
      <c r="C13" s="161"/>
      <c r="D13" s="161"/>
      <c r="E13" s="161"/>
      <c r="F13" s="161"/>
      <c r="G13" s="161"/>
      <c r="H13" s="119"/>
      <c r="I13" s="46">
        <v>277696</v>
      </c>
      <c r="J13" s="46">
        <v>277696</v>
      </c>
      <c r="K13" s="46">
        <v>277696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</sheetData>
  <mergeCells count="28"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26"/>
  <sheetViews>
    <sheetView showZeros="0" topLeftCell="C1" workbookViewId="0">
      <pane ySplit="1" topLeftCell="A23" activePane="bottomLeft" state="frozen"/>
      <selection activeCell="C41" sqref="C41"/>
      <selection pane="bottomLeft" activeCell="D10" sqref="D10"/>
    </sheetView>
  </sheetViews>
  <sheetFormatPr defaultColWidth="9.15234375" defaultRowHeight="12" customHeight="1"/>
  <cols>
    <col min="1" max="1" width="34.3046875" customWidth="1"/>
    <col min="2" max="2" width="35.3828125" customWidth="1"/>
    <col min="3" max="5" width="23.53515625" customWidth="1"/>
    <col min="6" max="6" width="11.3046875" customWidth="1"/>
    <col min="7" max="7" width="25.15234375" customWidth="1"/>
    <col min="8" max="8" width="15.53515625" customWidth="1"/>
    <col min="9" max="9" width="13.3828125" customWidth="1"/>
    <col min="10" max="10" width="22.3046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172" t="str">
        <f>"2025"&amp;"年部门项目支出绩效目标表"</f>
        <v>2025年部门项目支出绩效目标表</v>
      </c>
      <c r="B3" s="145"/>
      <c r="C3" s="145"/>
      <c r="D3" s="145"/>
      <c r="E3" s="145"/>
      <c r="F3" s="144"/>
      <c r="G3" s="145"/>
      <c r="H3" s="144"/>
      <c r="I3" s="144"/>
      <c r="J3" s="145"/>
    </row>
    <row r="4" spans="1:10" ht="17.25" customHeight="1">
      <c r="A4" s="146" t="str">
        <f>"单位名称："&amp;"昆明市五华区档案馆"</f>
        <v>单位名称：昆明市五华区档案馆</v>
      </c>
      <c r="B4" s="87"/>
      <c r="C4" s="87"/>
      <c r="D4" s="87"/>
      <c r="E4" s="87"/>
      <c r="F4" s="87"/>
      <c r="G4" s="87"/>
      <c r="H4" s="87"/>
    </row>
    <row r="5" spans="1:10" ht="44.25" customHeight="1">
      <c r="A5" s="35" t="s">
        <v>145</v>
      </c>
      <c r="B5" s="35" t="s">
        <v>168</v>
      </c>
      <c r="C5" s="35" t="s">
        <v>169</v>
      </c>
      <c r="D5" s="35" t="s">
        <v>170</v>
      </c>
      <c r="E5" s="35" t="s">
        <v>171</v>
      </c>
      <c r="F5" s="36" t="s">
        <v>172</v>
      </c>
      <c r="G5" s="35" t="s">
        <v>173</v>
      </c>
      <c r="H5" s="36" t="s">
        <v>174</v>
      </c>
      <c r="I5" s="36" t="s">
        <v>175</v>
      </c>
      <c r="J5" s="35" t="s">
        <v>176</v>
      </c>
    </row>
    <row r="6" spans="1:10" ht="18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19">
        <v>6</v>
      </c>
      <c r="G6" s="67">
        <v>7</v>
      </c>
      <c r="H6" s="19">
        <v>8</v>
      </c>
      <c r="I6" s="19">
        <v>9</v>
      </c>
      <c r="J6" s="67">
        <v>10</v>
      </c>
    </row>
    <row r="7" spans="1:10" ht="66.900000000000006" customHeight="1">
      <c r="A7" s="173" t="s">
        <v>298</v>
      </c>
      <c r="B7" s="174" t="s">
        <v>303</v>
      </c>
      <c r="C7" s="84" t="s">
        <v>304</v>
      </c>
      <c r="D7" s="84" t="s">
        <v>305</v>
      </c>
      <c r="E7" s="16" t="s">
        <v>306</v>
      </c>
      <c r="F7" s="84" t="s">
        <v>307</v>
      </c>
      <c r="G7" s="16" t="s">
        <v>308</v>
      </c>
      <c r="H7" s="84" t="s">
        <v>309</v>
      </c>
      <c r="I7" s="84" t="s">
        <v>310</v>
      </c>
      <c r="J7" s="16" t="s">
        <v>311</v>
      </c>
    </row>
    <row r="8" spans="1:10" ht="72.55" customHeight="1">
      <c r="A8" s="173" t="s">
        <v>298</v>
      </c>
      <c r="B8" s="174" t="s">
        <v>303</v>
      </c>
      <c r="C8" s="84" t="s">
        <v>304</v>
      </c>
      <c r="D8" s="84" t="s">
        <v>305</v>
      </c>
      <c r="E8" s="16" t="s">
        <v>312</v>
      </c>
      <c r="F8" s="84" t="s">
        <v>313</v>
      </c>
      <c r="G8" s="16">
        <v>1</v>
      </c>
      <c r="H8" s="84" t="s">
        <v>314</v>
      </c>
      <c r="I8" s="84" t="s">
        <v>310</v>
      </c>
      <c r="J8" s="16" t="s">
        <v>315</v>
      </c>
    </row>
    <row r="9" spans="1:10" ht="72.55" customHeight="1">
      <c r="A9" s="173" t="s">
        <v>298</v>
      </c>
      <c r="B9" s="174" t="s">
        <v>303</v>
      </c>
      <c r="C9" s="84" t="s">
        <v>304</v>
      </c>
      <c r="D9" s="84" t="s">
        <v>305</v>
      </c>
      <c r="E9" s="16" t="s">
        <v>316</v>
      </c>
      <c r="F9" s="84" t="s">
        <v>313</v>
      </c>
      <c r="G9" s="16" t="s">
        <v>81</v>
      </c>
      <c r="H9" s="84" t="s">
        <v>314</v>
      </c>
      <c r="I9" s="84" t="s">
        <v>310</v>
      </c>
      <c r="J9" s="16" t="s">
        <v>317</v>
      </c>
    </row>
    <row r="10" spans="1:10" ht="48.55" customHeight="1">
      <c r="A10" s="173" t="s">
        <v>298</v>
      </c>
      <c r="B10" s="174" t="s">
        <v>303</v>
      </c>
      <c r="C10" s="84" t="s">
        <v>304</v>
      </c>
      <c r="D10" s="84" t="s">
        <v>305</v>
      </c>
      <c r="E10" s="16" t="s">
        <v>318</v>
      </c>
      <c r="F10" s="84" t="s">
        <v>313</v>
      </c>
      <c r="G10" s="16" t="s">
        <v>83</v>
      </c>
      <c r="H10" s="84" t="s">
        <v>314</v>
      </c>
      <c r="I10" s="84" t="s">
        <v>310</v>
      </c>
      <c r="J10" s="16" t="s">
        <v>319</v>
      </c>
    </row>
    <row r="11" spans="1:10" ht="48.55" customHeight="1">
      <c r="A11" s="173" t="s">
        <v>298</v>
      </c>
      <c r="B11" s="174" t="s">
        <v>303</v>
      </c>
      <c r="C11" s="84" t="s">
        <v>304</v>
      </c>
      <c r="D11" s="84" t="s">
        <v>320</v>
      </c>
      <c r="E11" s="16" t="s">
        <v>321</v>
      </c>
      <c r="F11" s="84" t="s">
        <v>313</v>
      </c>
      <c r="G11" s="16" t="s">
        <v>322</v>
      </c>
      <c r="H11" s="84" t="s">
        <v>323</v>
      </c>
      <c r="I11" s="84" t="s">
        <v>310</v>
      </c>
      <c r="J11" s="16" t="s">
        <v>324</v>
      </c>
    </row>
    <row r="12" spans="1:10" ht="42" customHeight="1">
      <c r="A12" s="173" t="s">
        <v>298</v>
      </c>
      <c r="B12" s="174" t="s">
        <v>303</v>
      </c>
      <c r="C12" s="84" t="s">
        <v>304</v>
      </c>
      <c r="D12" s="84" t="s">
        <v>217</v>
      </c>
      <c r="E12" s="16" t="s">
        <v>325</v>
      </c>
      <c r="F12" s="84" t="s">
        <v>313</v>
      </c>
      <c r="G12" s="16" t="s">
        <v>322</v>
      </c>
      <c r="H12" s="84" t="s">
        <v>323</v>
      </c>
      <c r="I12" s="84" t="s">
        <v>310</v>
      </c>
      <c r="J12" s="16" t="s">
        <v>326</v>
      </c>
    </row>
    <row r="13" spans="1:10" ht="42" customHeight="1">
      <c r="A13" s="173" t="s">
        <v>298</v>
      </c>
      <c r="B13" s="174" t="s">
        <v>303</v>
      </c>
      <c r="C13" s="84" t="s">
        <v>304</v>
      </c>
      <c r="D13" s="84" t="s">
        <v>217</v>
      </c>
      <c r="E13" s="16" t="s">
        <v>327</v>
      </c>
      <c r="F13" s="84" t="s">
        <v>313</v>
      </c>
      <c r="G13" s="16" t="s">
        <v>322</v>
      </c>
      <c r="H13" s="84" t="s">
        <v>323</v>
      </c>
      <c r="I13" s="84" t="s">
        <v>310</v>
      </c>
      <c r="J13" s="16" t="s">
        <v>328</v>
      </c>
    </row>
    <row r="14" spans="1:10" ht="42" customHeight="1">
      <c r="A14" s="173" t="s">
        <v>298</v>
      </c>
      <c r="B14" s="174" t="s">
        <v>303</v>
      </c>
      <c r="C14" s="84" t="s">
        <v>304</v>
      </c>
      <c r="D14" s="84" t="s">
        <v>329</v>
      </c>
      <c r="E14" s="16" t="s">
        <v>330</v>
      </c>
      <c r="F14" s="84" t="s">
        <v>331</v>
      </c>
      <c r="G14" s="16" t="s">
        <v>332</v>
      </c>
      <c r="H14" s="84" t="s">
        <v>333</v>
      </c>
      <c r="I14" s="84" t="s">
        <v>310</v>
      </c>
      <c r="J14" s="16" t="s">
        <v>334</v>
      </c>
    </row>
    <row r="15" spans="1:10" ht="42" customHeight="1">
      <c r="A15" s="173" t="s">
        <v>298</v>
      </c>
      <c r="B15" s="174" t="s">
        <v>303</v>
      </c>
      <c r="C15" s="84" t="s">
        <v>335</v>
      </c>
      <c r="D15" s="84" t="s">
        <v>336</v>
      </c>
      <c r="E15" s="16" t="s">
        <v>337</v>
      </c>
      <c r="F15" s="84" t="s">
        <v>307</v>
      </c>
      <c r="G15" s="16" t="s">
        <v>338</v>
      </c>
      <c r="H15" s="84" t="s">
        <v>339</v>
      </c>
      <c r="I15" s="84" t="s">
        <v>340</v>
      </c>
      <c r="J15" s="16" t="s">
        <v>341</v>
      </c>
    </row>
    <row r="16" spans="1:10" ht="42" customHeight="1">
      <c r="A16" s="173" t="s">
        <v>298</v>
      </c>
      <c r="B16" s="174" t="s">
        <v>303</v>
      </c>
      <c r="C16" s="84" t="s">
        <v>335</v>
      </c>
      <c r="D16" s="84" t="s">
        <v>336</v>
      </c>
      <c r="E16" s="16" t="s">
        <v>342</v>
      </c>
      <c r="F16" s="84" t="s">
        <v>307</v>
      </c>
      <c r="G16" s="16" t="s">
        <v>338</v>
      </c>
      <c r="H16" s="84" t="s">
        <v>339</v>
      </c>
      <c r="I16" s="84" t="s">
        <v>340</v>
      </c>
      <c r="J16" s="16" t="s">
        <v>343</v>
      </c>
    </row>
    <row r="17" spans="1:10" ht="42" customHeight="1">
      <c r="A17" s="173" t="s">
        <v>298</v>
      </c>
      <c r="B17" s="174" t="s">
        <v>303</v>
      </c>
      <c r="C17" s="84" t="s">
        <v>335</v>
      </c>
      <c r="D17" s="84" t="s">
        <v>344</v>
      </c>
      <c r="E17" s="16" t="s">
        <v>345</v>
      </c>
      <c r="F17" s="84" t="s">
        <v>307</v>
      </c>
      <c r="G17" s="16" t="s">
        <v>346</v>
      </c>
      <c r="H17" s="84" t="s">
        <v>339</v>
      </c>
      <c r="I17" s="84" t="s">
        <v>340</v>
      </c>
      <c r="J17" s="16" t="s">
        <v>347</v>
      </c>
    </row>
    <row r="18" spans="1:10" ht="42" customHeight="1">
      <c r="A18" s="173" t="s">
        <v>298</v>
      </c>
      <c r="B18" s="174" t="s">
        <v>303</v>
      </c>
      <c r="C18" s="84" t="s">
        <v>348</v>
      </c>
      <c r="D18" s="84" t="s">
        <v>349</v>
      </c>
      <c r="E18" s="16" t="s">
        <v>350</v>
      </c>
      <c r="F18" s="84" t="s">
        <v>313</v>
      </c>
      <c r="G18" s="16" t="s">
        <v>322</v>
      </c>
      <c r="H18" s="84" t="s">
        <v>323</v>
      </c>
      <c r="I18" s="84" t="s">
        <v>310</v>
      </c>
      <c r="J18" s="16" t="s">
        <v>351</v>
      </c>
    </row>
    <row r="19" spans="1:10" ht="42" customHeight="1">
      <c r="A19" s="173" t="s">
        <v>293</v>
      </c>
      <c r="B19" s="174" t="s">
        <v>352</v>
      </c>
      <c r="C19" s="84" t="s">
        <v>304</v>
      </c>
      <c r="D19" s="84" t="s">
        <v>305</v>
      </c>
      <c r="E19" s="16" t="s">
        <v>353</v>
      </c>
      <c r="F19" s="84" t="s">
        <v>307</v>
      </c>
      <c r="G19" s="16" t="s">
        <v>85</v>
      </c>
      <c r="H19" s="84" t="s">
        <v>354</v>
      </c>
      <c r="I19" s="84" t="s">
        <v>310</v>
      </c>
      <c r="J19" s="16" t="s">
        <v>355</v>
      </c>
    </row>
    <row r="20" spans="1:10" ht="42" customHeight="1">
      <c r="A20" s="173" t="s">
        <v>293</v>
      </c>
      <c r="B20" s="174" t="s">
        <v>352</v>
      </c>
      <c r="C20" s="84" t="s">
        <v>335</v>
      </c>
      <c r="D20" s="84" t="s">
        <v>336</v>
      </c>
      <c r="E20" s="16" t="s">
        <v>356</v>
      </c>
      <c r="F20" s="84" t="s">
        <v>307</v>
      </c>
      <c r="G20" s="16" t="s">
        <v>357</v>
      </c>
      <c r="H20" s="84" t="s">
        <v>339</v>
      </c>
      <c r="I20" s="84" t="s">
        <v>340</v>
      </c>
      <c r="J20" s="16" t="s">
        <v>358</v>
      </c>
    </row>
    <row r="21" spans="1:10" ht="42" customHeight="1">
      <c r="A21" s="173" t="s">
        <v>293</v>
      </c>
      <c r="B21" s="174" t="s">
        <v>352</v>
      </c>
      <c r="C21" s="84" t="s">
        <v>348</v>
      </c>
      <c r="D21" s="84" t="s">
        <v>349</v>
      </c>
      <c r="E21" s="16" t="s">
        <v>359</v>
      </c>
      <c r="F21" s="84" t="s">
        <v>313</v>
      </c>
      <c r="G21" s="16" t="s">
        <v>360</v>
      </c>
      <c r="H21" s="84" t="s">
        <v>323</v>
      </c>
      <c r="I21" s="84" t="s">
        <v>310</v>
      </c>
      <c r="J21" s="16" t="s">
        <v>361</v>
      </c>
    </row>
    <row r="22" spans="1:10" ht="42" customHeight="1">
      <c r="A22" s="173" t="s">
        <v>293</v>
      </c>
      <c r="B22" s="174" t="s">
        <v>352</v>
      </c>
      <c r="C22" s="84" t="s">
        <v>348</v>
      </c>
      <c r="D22" s="84" t="s">
        <v>349</v>
      </c>
      <c r="E22" s="16" t="s">
        <v>362</v>
      </c>
      <c r="F22" s="84" t="s">
        <v>313</v>
      </c>
      <c r="G22" s="16" t="s">
        <v>360</v>
      </c>
      <c r="H22" s="84" t="s">
        <v>323</v>
      </c>
      <c r="I22" s="84" t="s">
        <v>310</v>
      </c>
      <c r="J22" s="16" t="s">
        <v>363</v>
      </c>
    </row>
    <row r="23" spans="1:10" ht="42" customHeight="1">
      <c r="A23" s="173" t="s">
        <v>295</v>
      </c>
      <c r="B23" s="174" t="s">
        <v>364</v>
      </c>
      <c r="C23" s="84" t="s">
        <v>304</v>
      </c>
      <c r="D23" s="84" t="s">
        <v>305</v>
      </c>
      <c r="E23" s="16" t="s">
        <v>365</v>
      </c>
      <c r="F23" s="84" t="s">
        <v>307</v>
      </c>
      <c r="G23" s="16" t="s">
        <v>90</v>
      </c>
      <c r="H23" s="84" t="s">
        <v>354</v>
      </c>
      <c r="I23" s="84" t="s">
        <v>310</v>
      </c>
      <c r="J23" s="16" t="s">
        <v>366</v>
      </c>
    </row>
    <row r="24" spans="1:10" ht="42" customHeight="1">
      <c r="A24" s="173" t="s">
        <v>295</v>
      </c>
      <c r="B24" s="174" t="s">
        <v>364</v>
      </c>
      <c r="C24" s="84" t="s">
        <v>304</v>
      </c>
      <c r="D24" s="84" t="s">
        <v>329</v>
      </c>
      <c r="E24" s="16" t="s">
        <v>330</v>
      </c>
      <c r="F24" s="84" t="s">
        <v>307</v>
      </c>
      <c r="G24" s="16" t="s">
        <v>367</v>
      </c>
      <c r="H24" s="84" t="s">
        <v>333</v>
      </c>
      <c r="I24" s="84" t="s">
        <v>310</v>
      </c>
      <c r="J24" s="16" t="s">
        <v>368</v>
      </c>
    </row>
    <row r="25" spans="1:10" ht="25.3" customHeight="1">
      <c r="A25" s="173" t="s">
        <v>295</v>
      </c>
      <c r="B25" s="174" t="s">
        <v>364</v>
      </c>
      <c r="C25" s="84" t="s">
        <v>335</v>
      </c>
      <c r="D25" s="84" t="s">
        <v>336</v>
      </c>
      <c r="E25" s="16" t="s">
        <v>369</v>
      </c>
      <c r="F25" s="84" t="s">
        <v>307</v>
      </c>
      <c r="G25" s="16" t="s">
        <v>357</v>
      </c>
      <c r="H25" s="84" t="s">
        <v>339</v>
      </c>
      <c r="I25" s="84" t="s">
        <v>340</v>
      </c>
      <c r="J25" s="16" t="s">
        <v>370</v>
      </c>
    </row>
    <row r="26" spans="1:10" ht="25.3" customHeight="1">
      <c r="A26" s="173" t="s">
        <v>295</v>
      </c>
      <c r="B26" s="174" t="s">
        <v>364</v>
      </c>
      <c r="C26" s="84" t="s">
        <v>348</v>
      </c>
      <c r="D26" s="84" t="s">
        <v>349</v>
      </c>
      <c r="E26" s="16" t="s">
        <v>371</v>
      </c>
      <c r="F26" s="84" t="s">
        <v>307</v>
      </c>
      <c r="G26" s="16" t="s">
        <v>372</v>
      </c>
      <c r="H26" s="84" t="s">
        <v>323</v>
      </c>
      <c r="I26" s="84" t="s">
        <v>310</v>
      </c>
      <c r="J26" s="16" t="s">
        <v>373</v>
      </c>
    </row>
  </sheetData>
  <mergeCells count="8">
    <mergeCell ref="A3:J3"/>
    <mergeCell ref="A4:H4"/>
    <mergeCell ref="A23:A26"/>
    <mergeCell ref="B23:B26"/>
    <mergeCell ref="A7:A18"/>
    <mergeCell ref="B7:B18"/>
    <mergeCell ref="A19:A22"/>
    <mergeCell ref="B19:B22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activeCell="C41" sqref="C41"/>
      <selection pane="bottomLeft" activeCell="D14" sqref="D14"/>
    </sheetView>
  </sheetViews>
  <sheetFormatPr defaultColWidth="9.15234375" defaultRowHeight="14.25" customHeight="1"/>
  <cols>
    <col min="1" max="1" width="32.15234375" customWidth="1"/>
    <col min="2" max="2" width="20.69140625" customWidth="1"/>
    <col min="3" max="3" width="32.15234375" customWidth="1"/>
    <col min="4" max="4" width="27.69140625" customWidth="1"/>
    <col min="5" max="6" width="36.691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2">
        <v>1</v>
      </c>
      <c r="B2" s="63">
        <v>0</v>
      </c>
      <c r="C2" s="62">
        <v>1</v>
      </c>
      <c r="D2" s="64"/>
      <c r="E2" s="64"/>
      <c r="F2" s="61" t="s">
        <v>177</v>
      </c>
    </row>
    <row r="3" spans="1:6" ht="42" customHeight="1">
      <c r="A3" s="175" t="str">
        <f>"2025"&amp;"年部门政府性基金预算支出预算表"</f>
        <v>2025年部门政府性基金预算支出预算表</v>
      </c>
      <c r="B3" s="175" t="s">
        <v>178</v>
      </c>
      <c r="C3" s="176"/>
      <c r="D3" s="122"/>
      <c r="E3" s="122"/>
      <c r="F3" s="122"/>
    </row>
    <row r="4" spans="1:6" ht="13.5" customHeight="1">
      <c r="A4" s="146" t="str">
        <f>"单位名称："&amp;"昆明市五华区档案馆"</f>
        <v>单位名称：昆明市五华区档案馆</v>
      </c>
      <c r="B4" s="146" t="s">
        <v>179</v>
      </c>
      <c r="C4" s="177"/>
      <c r="D4" s="64"/>
      <c r="E4" s="64"/>
      <c r="F4" s="61" t="s">
        <v>1</v>
      </c>
    </row>
    <row r="5" spans="1:6" ht="19.5" customHeight="1">
      <c r="A5" s="130" t="s">
        <v>143</v>
      </c>
      <c r="B5" s="179" t="s">
        <v>70</v>
      </c>
      <c r="C5" s="130" t="s">
        <v>71</v>
      </c>
      <c r="D5" s="152" t="s">
        <v>180</v>
      </c>
      <c r="E5" s="126"/>
      <c r="F5" s="127"/>
    </row>
    <row r="6" spans="1:6" ht="18.75" customHeight="1">
      <c r="A6" s="165"/>
      <c r="B6" s="180"/>
      <c r="C6" s="165"/>
      <c r="D6" s="9" t="s">
        <v>55</v>
      </c>
      <c r="E6" s="8" t="s">
        <v>73</v>
      </c>
      <c r="F6" s="9" t="s">
        <v>74</v>
      </c>
    </row>
    <row r="7" spans="1:6" ht="18.75" customHeight="1">
      <c r="A7" s="36">
        <v>1</v>
      </c>
      <c r="B7" s="65" t="s">
        <v>81</v>
      </c>
      <c r="C7" s="36">
        <v>3</v>
      </c>
      <c r="D7" s="66">
        <v>4</v>
      </c>
      <c r="E7" s="66">
        <v>5</v>
      </c>
      <c r="F7" s="66">
        <v>6</v>
      </c>
    </row>
    <row r="8" spans="1:6" ht="21" customHeight="1">
      <c r="A8" s="12"/>
      <c r="B8" s="12"/>
      <c r="C8" s="12"/>
      <c r="D8" s="46"/>
      <c r="E8" s="46"/>
      <c r="F8" s="46"/>
    </row>
    <row r="9" spans="1:6" ht="21" customHeight="1">
      <c r="A9" s="12"/>
      <c r="B9" s="12"/>
      <c r="C9" s="12"/>
      <c r="D9" s="46"/>
      <c r="E9" s="46"/>
      <c r="F9" s="46"/>
    </row>
    <row r="10" spans="1:6" ht="18.75" customHeight="1">
      <c r="A10" s="94" t="s">
        <v>133</v>
      </c>
      <c r="B10" s="94" t="s">
        <v>133</v>
      </c>
      <c r="C10" s="178" t="s">
        <v>133</v>
      </c>
      <c r="D10" s="46"/>
      <c r="E10" s="46"/>
      <c r="F10" s="46"/>
    </row>
    <row r="11" spans="1:6" ht="14.25" customHeight="1">
      <c r="A11" s="83" t="s">
        <v>374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1"/>
  <sheetViews>
    <sheetView showZeros="0" topLeftCell="D1" workbookViewId="0">
      <pane ySplit="1" topLeftCell="A2" activePane="bottomLeft" state="frozen"/>
      <selection activeCell="C41" sqref="C41"/>
      <selection pane="bottomLeft" activeCell="I15" sqref="I15"/>
    </sheetView>
  </sheetViews>
  <sheetFormatPr defaultColWidth="9.15234375" defaultRowHeight="14.25" customHeight="1"/>
  <cols>
    <col min="1" max="2" width="32.53515625" customWidth="1"/>
    <col min="3" max="3" width="41.15234375" customWidth="1"/>
    <col min="4" max="4" width="21.69140625" customWidth="1"/>
    <col min="5" max="5" width="35.3046875" customWidth="1"/>
    <col min="6" max="6" width="7.69140625" customWidth="1"/>
    <col min="7" max="7" width="11.15234375" customWidth="1"/>
    <col min="8" max="8" width="13.3046875" customWidth="1"/>
    <col min="9" max="18" width="20" customWidth="1"/>
    <col min="19" max="19" width="19.843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8"/>
      <c r="C2" s="48"/>
      <c r="R2" s="3"/>
      <c r="S2" s="3" t="s">
        <v>181</v>
      </c>
    </row>
    <row r="3" spans="1:19" ht="41.25" customHeight="1">
      <c r="A3" s="181" t="str">
        <f>"2025"&amp;"年部门政府采购预算表"</f>
        <v>2025年部门政府采购预算表</v>
      </c>
      <c r="B3" s="144"/>
      <c r="C3" s="144"/>
      <c r="D3" s="145"/>
      <c r="E3" s="145"/>
      <c r="F3" s="145"/>
      <c r="G3" s="145"/>
      <c r="H3" s="145"/>
      <c r="I3" s="145"/>
      <c r="J3" s="145"/>
      <c r="K3" s="145"/>
      <c r="L3" s="145"/>
      <c r="M3" s="144"/>
      <c r="N3" s="145"/>
      <c r="O3" s="145"/>
      <c r="P3" s="144"/>
      <c r="Q3" s="145"/>
      <c r="R3" s="144"/>
      <c r="S3" s="144"/>
    </row>
    <row r="4" spans="1:19" ht="18.75" customHeight="1">
      <c r="A4" s="137" t="str">
        <f>"单位名称："&amp;"昆明市五华区档案馆"</f>
        <v>单位名称：昆明市五华区档案馆</v>
      </c>
      <c r="B4" s="182"/>
      <c r="C4" s="182"/>
      <c r="D4" s="183"/>
      <c r="E4" s="183"/>
      <c r="F4" s="183"/>
      <c r="G4" s="183"/>
      <c r="H4" s="183"/>
      <c r="I4" s="5"/>
      <c r="J4" s="5"/>
      <c r="K4" s="5"/>
      <c r="L4" s="5"/>
      <c r="R4" s="6"/>
      <c r="S4" s="61" t="s">
        <v>1</v>
      </c>
    </row>
    <row r="5" spans="1:19" ht="15.75" customHeight="1">
      <c r="A5" s="167" t="s">
        <v>142</v>
      </c>
      <c r="B5" s="194" t="s">
        <v>143</v>
      </c>
      <c r="C5" s="194" t="s">
        <v>182</v>
      </c>
      <c r="D5" s="196" t="s">
        <v>183</v>
      </c>
      <c r="E5" s="196" t="s">
        <v>184</v>
      </c>
      <c r="F5" s="196" t="s">
        <v>185</v>
      </c>
      <c r="G5" s="196" t="s">
        <v>186</v>
      </c>
      <c r="H5" s="196" t="s">
        <v>187</v>
      </c>
      <c r="I5" s="184" t="s">
        <v>150</v>
      </c>
      <c r="J5" s="184"/>
      <c r="K5" s="184"/>
      <c r="L5" s="184"/>
      <c r="M5" s="150"/>
      <c r="N5" s="184"/>
      <c r="O5" s="184"/>
      <c r="P5" s="149"/>
      <c r="Q5" s="184"/>
      <c r="R5" s="150"/>
      <c r="S5" s="151"/>
    </row>
    <row r="6" spans="1:19" ht="17.25" customHeight="1">
      <c r="A6" s="169"/>
      <c r="B6" s="195"/>
      <c r="C6" s="195"/>
      <c r="D6" s="197"/>
      <c r="E6" s="197"/>
      <c r="F6" s="197"/>
      <c r="G6" s="197"/>
      <c r="H6" s="197"/>
      <c r="I6" s="197" t="s">
        <v>55</v>
      </c>
      <c r="J6" s="197" t="s">
        <v>58</v>
      </c>
      <c r="K6" s="197" t="s">
        <v>188</v>
      </c>
      <c r="L6" s="197" t="s">
        <v>189</v>
      </c>
      <c r="M6" s="199" t="s">
        <v>190</v>
      </c>
      <c r="N6" s="185" t="s">
        <v>191</v>
      </c>
      <c r="O6" s="185"/>
      <c r="P6" s="186"/>
      <c r="Q6" s="185"/>
      <c r="R6" s="187"/>
      <c r="S6" s="188"/>
    </row>
    <row r="7" spans="1:19" ht="54" customHeight="1">
      <c r="A7" s="168"/>
      <c r="B7" s="188"/>
      <c r="C7" s="188"/>
      <c r="D7" s="198"/>
      <c r="E7" s="198"/>
      <c r="F7" s="198"/>
      <c r="G7" s="198"/>
      <c r="H7" s="198"/>
      <c r="I7" s="198"/>
      <c r="J7" s="198" t="s">
        <v>57</v>
      </c>
      <c r="K7" s="198"/>
      <c r="L7" s="198"/>
      <c r="M7" s="200"/>
      <c r="N7" s="51" t="s">
        <v>57</v>
      </c>
      <c r="O7" s="51" t="s">
        <v>64</v>
      </c>
      <c r="P7" s="50" t="s">
        <v>65</v>
      </c>
      <c r="Q7" s="51" t="s">
        <v>66</v>
      </c>
      <c r="R7" s="56" t="s">
        <v>67</v>
      </c>
      <c r="S7" s="50" t="s">
        <v>68</v>
      </c>
    </row>
    <row r="8" spans="1:19" ht="18" customHeight="1">
      <c r="A8" s="59">
        <v>1</v>
      </c>
      <c r="B8" s="59" t="s">
        <v>81</v>
      </c>
      <c r="C8" s="60">
        <v>3</v>
      </c>
      <c r="D8" s="60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spans="1:19" ht="21" customHeight="1">
      <c r="A9" s="52" t="s">
        <v>220</v>
      </c>
      <c r="B9" s="53" t="s">
        <v>220</v>
      </c>
      <c r="C9" s="53" t="s">
        <v>249</v>
      </c>
      <c r="D9" s="54" t="s">
        <v>375</v>
      </c>
      <c r="E9" s="54" t="s">
        <v>376</v>
      </c>
      <c r="F9" s="54" t="s">
        <v>377</v>
      </c>
      <c r="G9" s="85">
        <v>1</v>
      </c>
      <c r="H9" s="46">
        <v>4000</v>
      </c>
      <c r="I9" s="46">
        <v>4000</v>
      </c>
      <c r="J9" s="46">
        <v>4000</v>
      </c>
      <c r="K9" s="46"/>
      <c r="L9" s="46"/>
      <c r="M9" s="46"/>
      <c r="N9" s="46"/>
      <c r="O9" s="46"/>
      <c r="P9" s="46"/>
      <c r="Q9" s="46"/>
      <c r="R9" s="46"/>
      <c r="S9" s="46"/>
    </row>
    <row r="10" spans="1:19" ht="21" customHeight="1">
      <c r="A10" s="189" t="s">
        <v>133</v>
      </c>
      <c r="B10" s="190"/>
      <c r="C10" s="190"/>
      <c r="D10" s="191"/>
      <c r="E10" s="191"/>
      <c r="F10" s="191"/>
      <c r="G10" s="107"/>
      <c r="H10" s="46">
        <v>4000</v>
      </c>
      <c r="I10" s="46">
        <v>4000</v>
      </c>
      <c r="J10" s="46">
        <v>4000</v>
      </c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21" customHeight="1">
      <c r="A11" s="137" t="s">
        <v>192</v>
      </c>
      <c r="B11" s="146"/>
      <c r="C11" s="146"/>
      <c r="D11" s="137"/>
      <c r="E11" s="137"/>
      <c r="F11" s="137"/>
      <c r="G11" s="192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activeCell="C41" sqref="C41"/>
      <selection pane="bottomLeft" activeCell="B12" sqref="B12"/>
    </sheetView>
  </sheetViews>
  <sheetFormatPr defaultColWidth="9.15234375" defaultRowHeight="14.25" customHeight="1"/>
  <cols>
    <col min="1" max="5" width="39.15234375" customWidth="1"/>
    <col min="6" max="6" width="27.53515625" customWidth="1"/>
    <col min="7" max="7" width="28.53515625" customWidth="1"/>
    <col min="8" max="8" width="28.15234375" customWidth="1"/>
    <col min="9" max="9" width="39.15234375" customWidth="1"/>
    <col min="10" max="18" width="20.3828125" customWidth="1"/>
    <col min="19" max="20" width="20.304687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7"/>
      <c r="B2" s="48"/>
      <c r="C2" s="48"/>
      <c r="D2" s="48"/>
      <c r="E2" s="48"/>
      <c r="F2" s="48"/>
      <c r="G2" s="48"/>
      <c r="H2" s="47"/>
      <c r="I2" s="47"/>
      <c r="J2" s="47"/>
      <c r="K2" s="47"/>
      <c r="L2" s="47"/>
      <c r="M2" s="47"/>
      <c r="N2" s="55"/>
      <c r="O2" s="47"/>
      <c r="P2" s="47"/>
      <c r="Q2" s="48"/>
      <c r="R2" s="47"/>
      <c r="S2" s="57"/>
      <c r="T2" s="57" t="s">
        <v>193</v>
      </c>
    </row>
    <row r="3" spans="1:20" ht="41.25" customHeight="1">
      <c r="A3" s="181" t="str">
        <f>"2025"&amp;"年部门政府购买服务预算表"</f>
        <v>2025年部门政府购买服务预算表</v>
      </c>
      <c r="B3" s="144"/>
      <c r="C3" s="144"/>
      <c r="D3" s="144"/>
      <c r="E3" s="144"/>
      <c r="F3" s="144"/>
      <c r="G3" s="144"/>
      <c r="H3" s="201"/>
      <c r="I3" s="201"/>
      <c r="J3" s="201"/>
      <c r="K3" s="201"/>
      <c r="L3" s="201"/>
      <c r="M3" s="201"/>
      <c r="N3" s="202"/>
      <c r="O3" s="201"/>
      <c r="P3" s="201"/>
      <c r="Q3" s="144"/>
      <c r="R3" s="201"/>
      <c r="S3" s="202"/>
      <c r="T3" s="144"/>
    </row>
    <row r="4" spans="1:20" ht="22.5" customHeight="1">
      <c r="A4" s="203" t="str">
        <f>"单位名称："&amp;"昆明市五华区档案馆"</f>
        <v>单位名称：昆明市五华区档案馆</v>
      </c>
      <c r="B4" s="182"/>
      <c r="C4" s="182"/>
      <c r="D4" s="182"/>
      <c r="E4" s="182"/>
      <c r="F4" s="182"/>
      <c r="G4" s="182"/>
      <c r="H4" s="204"/>
      <c r="I4" s="204"/>
      <c r="J4" s="41"/>
      <c r="K4" s="41"/>
      <c r="L4" s="41"/>
      <c r="M4" s="41"/>
      <c r="N4" s="55"/>
      <c r="O4" s="47"/>
      <c r="P4" s="47"/>
      <c r="Q4" s="48"/>
      <c r="R4" s="47"/>
      <c r="S4" s="58"/>
      <c r="T4" s="57" t="s">
        <v>1</v>
      </c>
    </row>
    <row r="5" spans="1:20" ht="24" customHeight="1">
      <c r="A5" s="167" t="s">
        <v>142</v>
      </c>
      <c r="B5" s="194" t="s">
        <v>143</v>
      </c>
      <c r="C5" s="194" t="s">
        <v>182</v>
      </c>
      <c r="D5" s="194" t="s">
        <v>194</v>
      </c>
      <c r="E5" s="194" t="s">
        <v>195</v>
      </c>
      <c r="F5" s="194" t="s">
        <v>196</v>
      </c>
      <c r="G5" s="194" t="s">
        <v>197</v>
      </c>
      <c r="H5" s="196" t="s">
        <v>198</v>
      </c>
      <c r="I5" s="196" t="s">
        <v>199</v>
      </c>
      <c r="J5" s="184" t="s">
        <v>150</v>
      </c>
      <c r="K5" s="184"/>
      <c r="L5" s="184"/>
      <c r="M5" s="184"/>
      <c r="N5" s="150"/>
      <c r="O5" s="184"/>
      <c r="P5" s="184"/>
      <c r="Q5" s="149"/>
      <c r="R5" s="184"/>
      <c r="S5" s="150"/>
      <c r="T5" s="151"/>
    </row>
    <row r="6" spans="1:20" ht="24" customHeight="1">
      <c r="A6" s="169"/>
      <c r="B6" s="195"/>
      <c r="C6" s="195"/>
      <c r="D6" s="195"/>
      <c r="E6" s="195"/>
      <c r="F6" s="195"/>
      <c r="G6" s="195"/>
      <c r="H6" s="197"/>
      <c r="I6" s="197"/>
      <c r="J6" s="197" t="s">
        <v>55</v>
      </c>
      <c r="K6" s="197" t="s">
        <v>58</v>
      </c>
      <c r="L6" s="197" t="s">
        <v>188</v>
      </c>
      <c r="M6" s="197" t="s">
        <v>189</v>
      </c>
      <c r="N6" s="199" t="s">
        <v>190</v>
      </c>
      <c r="O6" s="185" t="s">
        <v>191</v>
      </c>
      <c r="P6" s="185"/>
      <c r="Q6" s="186"/>
      <c r="R6" s="185"/>
      <c r="S6" s="187"/>
      <c r="T6" s="188"/>
    </row>
    <row r="7" spans="1:20" ht="54" customHeight="1">
      <c r="A7" s="168"/>
      <c r="B7" s="188"/>
      <c r="C7" s="188"/>
      <c r="D7" s="188"/>
      <c r="E7" s="188"/>
      <c r="F7" s="188"/>
      <c r="G7" s="188"/>
      <c r="H7" s="198"/>
      <c r="I7" s="198"/>
      <c r="J7" s="198"/>
      <c r="K7" s="198" t="s">
        <v>57</v>
      </c>
      <c r="L7" s="198"/>
      <c r="M7" s="198"/>
      <c r="N7" s="200"/>
      <c r="O7" s="51" t="s">
        <v>57</v>
      </c>
      <c r="P7" s="51" t="s">
        <v>64</v>
      </c>
      <c r="Q7" s="50" t="s">
        <v>65</v>
      </c>
      <c r="R7" s="51" t="s">
        <v>66</v>
      </c>
      <c r="S7" s="56" t="s">
        <v>67</v>
      </c>
      <c r="T7" s="50" t="s">
        <v>68</v>
      </c>
    </row>
    <row r="8" spans="1:20" ht="17.25" customHeight="1">
      <c r="A8" s="10">
        <v>1</v>
      </c>
      <c r="B8" s="50">
        <v>2</v>
      </c>
      <c r="C8" s="10">
        <v>3</v>
      </c>
      <c r="D8" s="10">
        <v>4</v>
      </c>
      <c r="E8" s="50">
        <v>5</v>
      </c>
      <c r="F8" s="10">
        <v>6</v>
      </c>
      <c r="G8" s="10">
        <v>7</v>
      </c>
      <c r="H8" s="50">
        <v>8</v>
      </c>
      <c r="I8" s="10">
        <v>9</v>
      </c>
      <c r="J8" s="10">
        <v>10</v>
      </c>
      <c r="K8" s="50">
        <v>11</v>
      </c>
      <c r="L8" s="10">
        <v>12</v>
      </c>
      <c r="M8" s="10">
        <v>13</v>
      </c>
      <c r="N8" s="50">
        <v>14</v>
      </c>
      <c r="O8" s="10">
        <v>15</v>
      </c>
      <c r="P8" s="10">
        <v>16</v>
      </c>
      <c r="Q8" s="50">
        <v>17</v>
      </c>
      <c r="R8" s="10">
        <v>18</v>
      </c>
      <c r="S8" s="10">
        <v>19</v>
      </c>
      <c r="T8" s="10">
        <v>20</v>
      </c>
    </row>
    <row r="9" spans="1:20" ht="21" customHeight="1">
      <c r="A9" s="52"/>
      <c r="B9" s="53"/>
      <c r="C9" s="53"/>
      <c r="D9" s="53"/>
      <c r="E9" s="53"/>
      <c r="F9" s="53"/>
      <c r="G9" s="53"/>
      <c r="H9" s="54"/>
      <c r="I9" s="5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1" customHeight="1">
      <c r="A10" s="189" t="s">
        <v>133</v>
      </c>
      <c r="B10" s="190"/>
      <c r="C10" s="190"/>
      <c r="D10" s="190"/>
      <c r="E10" s="190"/>
      <c r="F10" s="190"/>
      <c r="G10" s="190"/>
      <c r="H10" s="191"/>
      <c r="I10" s="10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14.25" customHeight="1">
      <c r="A11" s="83" t="s">
        <v>378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activeCell="C41" sqref="C41"/>
      <selection pane="bottomLeft" activeCell="C12" sqref="C12"/>
    </sheetView>
  </sheetViews>
  <sheetFormatPr defaultColWidth="9.15234375" defaultRowHeight="14.25" customHeight="1"/>
  <cols>
    <col min="1" max="1" width="37.6914062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40"/>
      <c r="E2" s="3" t="s">
        <v>200</v>
      </c>
    </row>
    <row r="3" spans="1:5" ht="41.25" customHeight="1">
      <c r="A3" s="181" t="str">
        <f>"2025"&amp;"年区对下转移支付预算表"</f>
        <v>2025年区对下转移支付预算表</v>
      </c>
      <c r="B3" s="145"/>
      <c r="C3" s="145"/>
      <c r="D3" s="145"/>
      <c r="E3" s="144"/>
    </row>
    <row r="4" spans="1:5" ht="18" customHeight="1">
      <c r="A4" s="203" t="str">
        <f>"单位名称："&amp;"昆明市五华区档案馆"</f>
        <v>单位名称：昆明市五华区档案馆</v>
      </c>
      <c r="B4" s="204"/>
      <c r="C4" s="204"/>
      <c r="D4" s="205"/>
      <c r="E4" s="6" t="s">
        <v>1</v>
      </c>
    </row>
    <row r="5" spans="1:5" ht="19.5" customHeight="1">
      <c r="A5" s="166" t="s">
        <v>201</v>
      </c>
      <c r="B5" s="152" t="s">
        <v>150</v>
      </c>
      <c r="C5" s="126"/>
      <c r="D5" s="126"/>
      <c r="E5" s="42"/>
    </row>
    <row r="6" spans="1:5" ht="40.5" customHeight="1">
      <c r="A6" s="131"/>
      <c r="B6" s="15" t="s">
        <v>55</v>
      </c>
      <c r="C6" s="7" t="s">
        <v>58</v>
      </c>
      <c r="D6" s="43" t="s">
        <v>188</v>
      </c>
      <c r="E6" s="44" t="s">
        <v>202</v>
      </c>
    </row>
    <row r="7" spans="1:5" ht="19.5" customHeight="1">
      <c r="A7" s="11">
        <v>1</v>
      </c>
      <c r="B7" s="11">
        <v>2</v>
      </c>
      <c r="C7" s="11">
        <v>3</v>
      </c>
      <c r="D7" s="45">
        <v>4</v>
      </c>
      <c r="E7" s="19">
        <v>5</v>
      </c>
    </row>
    <row r="8" spans="1:5" ht="19.5" customHeight="1">
      <c r="A8" s="16"/>
      <c r="B8" s="46"/>
      <c r="C8" s="46"/>
      <c r="D8" s="46"/>
      <c r="E8" s="46"/>
    </row>
    <row r="9" spans="1:5" ht="19.5" customHeight="1">
      <c r="A9" s="37"/>
      <c r="B9" s="46"/>
      <c r="C9" s="46"/>
      <c r="D9" s="46"/>
      <c r="E9" s="46"/>
    </row>
    <row r="10" spans="1:5" ht="14.25" customHeight="1">
      <c r="A10" s="83" t="s">
        <v>384</v>
      </c>
    </row>
  </sheetData>
  <mergeCells count="4">
    <mergeCell ref="A3:E3"/>
    <mergeCell ref="A4:D4"/>
    <mergeCell ref="B5:D5"/>
    <mergeCell ref="A5:A6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activeCell="C41" sqref="C41"/>
      <selection pane="bottomLeft" activeCell="A10" sqref="A10"/>
    </sheetView>
  </sheetViews>
  <sheetFormatPr defaultColWidth="9.15234375" defaultRowHeight="12" customHeight="1"/>
  <cols>
    <col min="1" max="1" width="34.3046875" customWidth="1"/>
    <col min="2" max="2" width="29" customWidth="1"/>
    <col min="3" max="5" width="23.53515625" customWidth="1"/>
    <col min="6" max="6" width="11.3046875" customWidth="1"/>
    <col min="7" max="7" width="25.15234375" customWidth="1"/>
    <col min="8" max="8" width="15.53515625" customWidth="1"/>
    <col min="9" max="9" width="13.3828125" customWidth="1"/>
    <col min="10" max="10" width="18.843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203</v>
      </c>
    </row>
    <row r="3" spans="1:10" ht="41.25" customHeight="1">
      <c r="A3" s="172" t="str">
        <f>"2025"&amp;"年区对下转移支付绩效目标表"</f>
        <v>2025年区对下转移支付绩效目标表</v>
      </c>
      <c r="B3" s="145"/>
      <c r="C3" s="145"/>
      <c r="D3" s="145"/>
      <c r="E3" s="145"/>
      <c r="F3" s="144"/>
      <c r="G3" s="145"/>
      <c r="H3" s="144"/>
      <c r="I3" s="144"/>
      <c r="J3" s="145"/>
    </row>
    <row r="4" spans="1:10" ht="17.25" customHeight="1">
      <c r="A4" s="146" t="str">
        <f>"单位名称："&amp;"昆明市五华区档案馆"</f>
        <v>单位名称：昆明市五华区档案馆</v>
      </c>
      <c r="B4" s="87"/>
      <c r="C4" s="87"/>
      <c r="D4" s="87"/>
      <c r="E4" s="87"/>
      <c r="F4" s="87"/>
      <c r="G4" s="87"/>
      <c r="H4" s="87"/>
    </row>
    <row r="5" spans="1:10" ht="44.25" customHeight="1">
      <c r="A5" s="35" t="s">
        <v>201</v>
      </c>
      <c r="B5" s="35" t="s">
        <v>168</v>
      </c>
      <c r="C5" s="35" t="s">
        <v>169</v>
      </c>
      <c r="D5" s="35" t="s">
        <v>170</v>
      </c>
      <c r="E5" s="35" t="s">
        <v>171</v>
      </c>
      <c r="F5" s="36" t="s">
        <v>172</v>
      </c>
      <c r="G5" s="35" t="s">
        <v>173</v>
      </c>
      <c r="H5" s="36" t="s">
        <v>174</v>
      </c>
      <c r="I5" s="36" t="s">
        <v>175</v>
      </c>
      <c r="J5" s="35" t="s">
        <v>176</v>
      </c>
    </row>
    <row r="6" spans="1:10" ht="14.25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6">
        <v>6</v>
      </c>
      <c r="G6" s="35">
        <v>7</v>
      </c>
      <c r="H6" s="36">
        <v>8</v>
      </c>
      <c r="I6" s="36">
        <v>9</v>
      </c>
      <c r="J6" s="35">
        <v>10</v>
      </c>
    </row>
    <row r="7" spans="1:10" ht="42" customHeight="1">
      <c r="A7" s="16"/>
      <c r="B7" s="37"/>
      <c r="C7" s="37"/>
      <c r="D7" s="37"/>
      <c r="E7" s="38"/>
      <c r="F7" s="39"/>
      <c r="G7" s="38"/>
      <c r="H7" s="39"/>
      <c r="I7" s="39"/>
      <c r="J7" s="38"/>
    </row>
    <row r="8" spans="1:10" ht="42" customHeight="1">
      <c r="A8" s="16"/>
      <c r="B8" s="12"/>
      <c r="C8" s="12"/>
      <c r="D8" s="12"/>
      <c r="E8" s="16"/>
      <c r="F8" s="12"/>
      <c r="G8" s="16"/>
      <c r="H8" s="12"/>
      <c r="I8" s="12"/>
      <c r="J8" s="16"/>
    </row>
    <row r="9" spans="1:10" ht="12" customHeight="1">
      <c r="A9" s="83" t="s">
        <v>379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activeCell="C41" sqref="C41"/>
      <selection pane="bottomLeft" activeCell="A10" sqref="A10"/>
    </sheetView>
  </sheetViews>
  <sheetFormatPr defaultColWidth="10.3828125" defaultRowHeight="14.25" customHeight="1"/>
  <cols>
    <col min="1" max="3" width="33.69140625" customWidth="1"/>
    <col min="4" max="4" width="45.53515625" customWidth="1"/>
    <col min="5" max="5" width="27.53515625" customWidth="1"/>
    <col min="6" max="6" width="21.69140625" customWidth="1"/>
    <col min="7" max="9" width="26.30468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06" t="s">
        <v>204</v>
      </c>
      <c r="B2" s="207"/>
      <c r="C2" s="207"/>
      <c r="D2" s="208"/>
      <c r="E2" s="208"/>
      <c r="F2" s="208"/>
      <c r="G2" s="207"/>
      <c r="H2" s="207"/>
      <c r="I2" s="208"/>
    </row>
    <row r="3" spans="1:9" ht="41.25" customHeight="1">
      <c r="A3" s="86" t="str">
        <f>"2025"&amp;"年新增资产配置预算表"</f>
        <v>2025年新增资产配置预算表</v>
      </c>
      <c r="B3" s="136"/>
      <c r="C3" s="136"/>
      <c r="D3" s="135"/>
      <c r="E3" s="135"/>
      <c r="F3" s="135"/>
      <c r="G3" s="136"/>
      <c r="H3" s="136"/>
      <c r="I3" s="135"/>
    </row>
    <row r="4" spans="1:9" ht="14.25" customHeight="1">
      <c r="A4" s="88" t="str">
        <f>"单位名称："&amp;"昆明市五华区档案馆"</f>
        <v>单位名称：昆明市五华区档案馆</v>
      </c>
      <c r="B4" s="209"/>
      <c r="C4" s="209"/>
      <c r="D4" s="23"/>
      <c r="F4" s="22"/>
      <c r="G4" s="21"/>
      <c r="H4" s="21"/>
      <c r="I4" s="34" t="s">
        <v>1</v>
      </c>
    </row>
    <row r="5" spans="1:9" ht="28.5" customHeight="1">
      <c r="A5" s="139" t="s">
        <v>142</v>
      </c>
      <c r="B5" s="140" t="s">
        <v>143</v>
      </c>
      <c r="C5" s="99" t="s">
        <v>205</v>
      </c>
      <c r="D5" s="139" t="s">
        <v>206</v>
      </c>
      <c r="E5" s="139" t="s">
        <v>207</v>
      </c>
      <c r="F5" s="139" t="s">
        <v>208</v>
      </c>
      <c r="G5" s="140" t="s">
        <v>209</v>
      </c>
      <c r="H5" s="210"/>
      <c r="I5" s="139"/>
    </row>
    <row r="6" spans="1:9" ht="21" customHeight="1">
      <c r="A6" s="99"/>
      <c r="B6" s="143"/>
      <c r="C6" s="143"/>
      <c r="D6" s="142"/>
      <c r="E6" s="143"/>
      <c r="F6" s="143"/>
      <c r="G6" s="24" t="s">
        <v>186</v>
      </c>
      <c r="H6" s="24" t="s">
        <v>210</v>
      </c>
      <c r="I6" s="24" t="s">
        <v>211</v>
      </c>
    </row>
    <row r="7" spans="1:9" ht="17.25" customHeight="1">
      <c r="A7" s="25" t="s">
        <v>80</v>
      </c>
      <c r="B7" s="26"/>
      <c r="C7" s="27" t="s">
        <v>81</v>
      </c>
      <c r="D7" s="25" t="s">
        <v>82</v>
      </c>
      <c r="E7" s="28" t="s">
        <v>83</v>
      </c>
      <c r="F7" s="25" t="s">
        <v>84</v>
      </c>
      <c r="G7" s="27" t="s">
        <v>85</v>
      </c>
      <c r="H7" s="29" t="s">
        <v>86</v>
      </c>
      <c r="I7" s="28" t="s">
        <v>87</v>
      </c>
    </row>
    <row r="8" spans="1:9" ht="19.5" customHeight="1">
      <c r="A8" s="30"/>
      <c r="B8" s="18"/>
      <c r="C8" s="18"/>
      <c r="D8" s="16"/>
      <c r="E8" s="12"/>
      <c r="F8" s="29"/>
      <c r="G8" s="31"/>
      <c r="H8" s="32"/>
      <c r="I8" s="32"/>
    </row>
    <row r="9" spans="1:9" ht="19.5" customHeight="1">
      <c r="A9" s="211" t="s">
        <v>55</v>
      </c>
      <c r="B9" s="212"/>
      <c r="C9" s="212"/>
      <c r="D9" s="213"/>
      <c r="E9" s="214"/>
      <c r="F9" s="214"/>
      <c r="G9" s="31"/>
      <c r="H9" s="32"/>
      <c r="I9" s="32"/>
    </row>
    <row r="10" spans="1:9" ht="14.25" customHeight="1">
      <c r="A10" s="83" t="s">
        <v>385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activeCell="C41" sqref="C41"/>
      <selection pane="bottomLeft" activeCell="B14" sqref="B14"/>
    </sheetView>
  </sheetViews>
  <sheetFormatPr defaultColWidth="9.15234375" defaultRowHeight="14.25" customHeight="1"/>
  <cols>
    <col min="1" max="1" width="19.3046875" customWidth="1"/>
    <col min="2" max="2" width="33.84375" customWidth="1"/>
    <col min="3" max="3" width="23.84375" customWidth="1"/>
    <col min="4" max="4" width="11.15234375" customWidth="1"/>
    <col min="5" max="5" width="17.69140625" customWidth="1"/>
    <col min="6" max="6" width="9.84375" customWidth="1"/>
    <col min="7" max="7" width="17.69140625" customWidth="1"/>
    <col min="8" max="11" width="23.15234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212</v>
      </c>
    </row>
    <row r="3" spans="1:11" ht="41.25" customHeight="1">
      <c r="A3" s="145" t="str">
        <f>"2025"&amp;"年上级转移支付补助项目支出预算表"</f>
        <v>2025年上级转移支付补助项目支出预算表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3.5" customHeight="1">
      <c r="A4" s="146" t="str">
        <f>"单位名称："&amp;"昆明市五华区档案馆"</f>
        <v>单位名称：昆明市五华区档案馆</v>
      </c>
      <c r="B4" s="147"/>
      <c r="C4" s="147"/>
      <c r="D4" s="147"/>
      <c r="E4" s="147"/>
      <c r="F4" s="147"/>
      <c r="G4" s="147"/>
      <c r="H4" s="5"/>
      <c r="I4" s="5"/>
      <c r="J4" s="5"/>
      <c r="K4" s="6" t="s">
        <v>1</v>
      </c>
    </row>
    <row r="5" spans="1:11" ht="21.75" customHeight="1">
      <c r="A5" s="158" t="s">
        <v>161</v>
      </c>
      <c r="B5" s="158" t="s">
        <v>145</v>
      </c>
      <c r="C5" s="158" t="s">
        <v>162</v>
      </c>
      <c r="D5" s="167" t="s">
        <v>146</v>
      </c>
      <c r="E5" s="167" t="s">
        <v>147</v>
      </c>
      <c r="F5" s="167" t="s">
        <v>163</v>
      </c>
      <c r="G5" s="167" t="s">
        <v>164</v>
      </c>
      <c r="H5" s="166" t="s">
        <v>55</v>
      </c>
      <c r="I5" s="152" t="s">
        <v>213</v>
      </c>
      <c r="J5" s="126"/>
      <c r="K5" s="127"/>
    </row>
    <row r="6" spans="1:11" ht="21.75" customHeight="1">
      <c r="A6" s="164"/>
      <c r="B6" s="164"/>
      <c r="C6" s="164"/>
      <c r="D6" s="169"/>
      <c r="E6" s="169"/>
      <c r="F6" s="169"/>
      <c r="G6" s="169"/>
      <c r="H6" s="154"/>
      <c r="I6" s="167" t="s">
        <v>58</v>
      </c>
      <c r="J6" s="167" t="s">
        <v>59</v>
      </c>
      <c r="K6" s="167" t="s">
        <v>60</v>
      </c>
    </row>
    <row r="7" spans="1:11" ht="40.5" customHeight="1">
      <c r="A7" s="159"/>
      <c r="B7" s="159"/>
      <c r="C7" s="159"/>
      <c r="D7" s="168"/>
      <c r="E7" s="168"/>
      <c r="F7" s="168"/>
      <c r="G7" s="168"/>
      <c r="H7" s="131"/>
      <c r="I7" s="168" t="s">
        <v>57</v>
      </c>
      <c r="J7" s="168"/>
      <c r="K7" s="168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9">
        <v>10</v>
      </c>
      <c r="K8" s="19">
        <v>11</v>
      </c>
    </row>
    <row r="9" spans="1:11" ht="18.75" customHeight="1">
      <c r="A9" s="16"/>
      <c r="B9" s="12"/>
      <c r="C9" s="16"/>
      <c r="D9" s="16"/>
      <c r="E9" s="16"/>
      <c r="F9" s="16"/>
      <c r="G9" s="16"/>
      <c r="H9" s="17"/>
      <c r="I9" s="20"/>
      <c r="J9" s="20"/>
      <c r="K9" s="17"/>
    </row>
    <row r="10" spans="1:11" ht="18.75" customHeight="1">
      <c r="A10" s="18"/>
      <c r="B10" s="12"/>
      <c r="C10" s="12"/>
      <c r="D10" s="12"/>
      <c r="E10" s="12"/>
      <c r="F10" s="12"/>
      <c r="G10" s="12"/>
      <c r="H10" s="14"/>
      <c r="I10" s="14"/>
      <c r="J10" s="14"/>
      <c r="K10" s="17"/>
    </row>
    <row r="11" spans="1:11" ht="18.75" customHeight="1">
      <c r="A11" s="160" t="s">
        <v>133</v>
      </c>
      <c r="B11" s="161"/>
      <c r="C11" s="161"/>
      <c r="D11" s="161"/>
      <c r="E11" s="161"/>
      <c r="F11" s="161"/>
      <c r="G11" s="119"/>
      <c r="H11" s="14"/>
      <c r="I11" s="14"/>
      <c r="J11" s="14"/>
      <c r="K11" s="17"/>
    </row>
    <row r="12" spans="1:11" ht="14.25" customHeight="1">
      <c r="A12" s="83" t="s">
        <v>380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 activeCell="C41" sqref="C41"/>
      <selection pane="bottomLeft" activeCell="F17" sqref="F17"/>
    </sheetView>
  </sheetViews>
  <sheetFormatPr defaultColWidth="9.15234375" defaultRowHeight="14.25" customHeight="1"/>
  <cols>
    <col min="1" max="1" width="35.3046875" customWidth="1"/>
    <col min="2" max="4" width="28" customWidth="1"/>
    <col min="5" max="7" width="23.84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214</v>
      </c>
    </row>
    <row r="3" spans="1:7" ht="41.25" customHeight="1">
      <c r="A3" s="145" t="str">
        <f>"2025"&amp;"年部门项目中期规划预算表"</f>
        <v>2025年部门项目中期规划预算表</v>
      </c>
      <c r="B3" s="145"/>
      <c r="C3" s="145"/>
      <c r="D3" s="145"/>
      <c r="E3" s="145"/>
      <c r="F3" s="145"/>
      <c r="G3" s="145"/>
    </row>
    <row r="4" spans="1:7" ht="13.5" customHeight="1">
      <c r="A4" s="146" t="str">
        <f>"单位名称："&amp;"昆明市五华区档案馆"</f>
        <v>单位名称：昆明市五华区档案馆</v>
      </c>
      <c r="B4" s="147"/>
      <c r="C4" s="147"/>
      <c r="D4" s="147"/>
      <c r="E4" s="5"/>
      <c r="F4" s="5"/>
      <c r="G4" s="6" t="s">
        <v>1</v>
      </c>
    </row>
    <row r="5" spans="1:7" ht="21.75" customHeight="1">
      <c r="A5" s="158" t="s">
        <v>162</v>
      </c>
      <c r="B5" s="158" t="s">
        <v>161</v>
      </c>
      <c r="C5" s="158" t="s">
        <v>145</v>
      </c>
      <c r="D5" s="167" t="s">
        <v>215</v>
      </c>
      <c r="E5" s="152" t="s">
        <v>58</v>
      </c>
      <c r="F5" s="126"/>
      <c r="G5" s="127"/>
    </row>
    <row r="6" spans="1:7" ht="21.75" customHeight="1">
      <c r="A6" s="164"/>
      <c r="B6" s="164"/>
      <c r="C6" s="164"/>
      <c r="D6" s="169"/>
      <c r="E6" s="218" t="str">
        <f>"2025"&amp;"年"</f>
        <v>2025年</v>
      </c>
      <c r="F6" s="167" t="str">
        <f>("2025"+1)&amp;"年"</f>
        <v>2026年</v>
      </c>
      <c r="G6" s="167" t="str">
        <f>("2025"+2)&amp;"年"</f>
        <v>2027年</v>
      </c>
    </row>
    <row r="7" spans="1:7" ht="40.5" customHeight="1">
      <c r="A7" s="159"/>
      <c r="B7" s="159"/>
      <c r="C7" s="159"/>
      <c r="D7" s="168"/>
      <c r="E7" s="131"/>
      <c r="F7" s="168" t="s">
        <v>57</v>
      </c>
      <c r="G7" s="168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7.25" customHeight="1">
      <c r="A9" s="12" t="s">
        <v>220</v>
      </c>
      <c r="B9" s="13" t="s">
        <v>381</v>
      </c>
      <c r="C9" s="13" t="s">
        <v>293</v>
      </c>
      <c r="D9" s="12" t="s">
        <v>382</v>
      </c>
      <c r="E9" s="14">
        <v>8000</v>
      </c>
      <c r="F9" s="14">
        <v>8000</v>
      </c>
      <c r="G9" s="14">
        <v>8000</v>
      </c>
    </row>
    <row r="10" spans="1:7" ht="17.25" customHeight="1">
      <c r="A10" s="12" t="s">
        <v>220</v>
      </c>
      <c r="B10" s="13" t="s">
        <v>381</v>
      </c>
      <c r="C10" s="13" t="s">
        <v>295</v>
      </c>
      <c r="D10" s="12" t="s">
        <v>382</v>
      </c>
      <c r="E10" s="14">
        <v>69696</v>
      </c>
      <c r="F10" s="14">
        <v>69696</v>
      </c>
      <c r="G10" s="14">
        <v>69696</v>
      </c>
    </row>
    <row r="11" spans="1:7" ht="18.75" customHeight="1">
      <c r="A11" s="12" t="s">
        <v>220</v>
      </c>
      <c r="B11" s="12" t="s">
        <v>383</v>
      </c>
      <c r="C11" s="12" t="s">
        <v>298</v>
      </c>
      <c r="D11" s="12" t="s">
        <v>382</v>
      </c>
      <c r="E11" s="14">
        <v>200000</v>
      </c>
      <c r="F11" s="14">
        <v>200000</v>
      </c>
      <c r="G11" s="14">
        <v>200000</v>
      </c>
    </row>
    <row r="12" spans="1:7" ht="18.75" customHeight="1">
      <c r="A12" s="215" t="s">
        <v>55</v>
      </c>
      <c r="B12" s="216" t="s">
        <v>216</v>
      </c>
      <c r="C12" s="216"/>
      <c r="D12" s="217"/>
      <c r="E12" s="14">
        <v>277696</v>
      </c>
      <c r="F12" s="14">
        <v>277696</v>
      </c>
      <c r="G12" s="14">
        <v>277696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 shi</cp:lastModifiedBy>
  <dcterms:created xsi:type="dcterms:W3CDTF">2025-02-06T07:09:00Z</dcterms:created>
  <dcterms:modified xsi:type="dcterms:W3CDTF">2025-03-10T03:13:42Z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