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五华区2024一般公共预算" sheetId="1" r:id="rId1"/>
    <sheet name="五华区2024基金预算" sheetId="2" r:id="rId2"/>
    <sheet name="五华区2024国有资本经营预算" sheetId="3" r:id="rId3"/>
  </sheets>
  <calcPr calcId="144525"/>
</workbook>
</file>

<file path=xl/sharedStrings.xml><?xml version="1.0" encoding="utf-8"?>
<sst xmlns="http://schemas.openxmlformats.org/spreadsheetml/2006/main" count="153" uniqueCount="124">
  <si>
    <t>附件</t>
  </si>
  <si>
    <t xml:space="preserve"> 表一 2024年昆明市五华区一般公共预算收支预算调整情况表</t>
  </si>
  <si>
    <t>单位：万元</t>
  </si>
  <si>
    <t>收      入</t>
  </si>
  <si>
    <t>支     出</t>
  </si>
  <si>
    <t>项    目</t>
  </si>
  <si>
    <t>年初预算数</t>
  </si>
  <si>
    <t>调整预算数</t>
  </si>
  <si>
    <t>增减变化</t>
  </si>
  <si>
    <t>项   目</t>
  </si>
  <si>
    <t>一、增值税</t>
  </si>
  <si>
    <t>一、一般公共服务</t>
  </si>
  <si>
    <t>二、营业税</t>
  </si>
  <si>
    <t>二、外交</t>
  </si>
  <si>
    <t>三、企业所得税</t>
  </si>
  <si>
    <t>三、国防</t>
  </si>
  <si>
    <t>四、个人所得税</t>
  </si>
  <si>
    <t>四、公共安全</t>
  </si>
  <si>
    <t>五、资源税</t>
  </si>
  <si>
    <t>五、教育</t>
  </si>
  <si>
    <t>六、城市维护建设税</t>
  </si>
  <si>
    <t>六、科学技术</t>
  </si>
  <si>
    <t>七、房产税</t>
  </si>
  <si>
    <t>七、文化体育与传媒</t>
  </si>
  <si>
    <t>八、印花税</t>
  </si>
  <si>
    <t>八、社会保障和就业</t>
  </si>
  <si>
    <t>九、城镇土地使用税</t>
  </si>
  <si>
    <t>九、卫生健康</t>
  </si>
  <si>
    <t>十、土地增值税</t>
  </si>
  <si>
    <t>十、节能环保</t>
  </si>
  <si>
    <t>十一、车船税</t>
  </si>
  <si>
    <t>十一、城乡社区</t>
  </si>
  <si>
    <t>十二、耕地占用税</t>
  </si>
  <si>
    <t>十二、农林水</t>
  </si>
  <si>
    <t>十三、契税</t>
  </si>
  <si>
    <t>十三、交通运输</t>
  </si>
  <si>
    <t>十四、环保税</t>
  </si>
  <si>
    <t>十四、资源勘探工业信息等</t>
  </si>
  <si>
    <t>十五、其他税收</t>
  </si>
  <si>
    <t>十五、商业服务业等</t>
  </si>
  <si>
    <t>税收收入小计</t>
  </si>
  <si>
    <t>十六、金融</t>
  </si>
  <si>
    <t>十六、专项收入</t>
  </si>
  <si>
    <t>十七、自然资源海洋气象等</t>
  </si>
  <si>
    <t>十七、行政事业性收费收入</t>
  </si>
  <si>
    <t>十八、住房保障支出</t>
  </si>
  <si>
    <t>十八、罚没收入</t>
  </si>
  <si>
    <t>十九、粮油物资储备</t>
  </si>
  <si>
    <t>十九、国有资本经营收入</t>
  </si>
  <si>
    <t>二十、灾害防治及应急管理</t>
  </si>
  <si>
    <t>二十、国有资源（资产）有偿使用收入</t>
  </si>
  <si>
    <t>二十一、预备费</t>
  </si>
  <si>
    <t>二十一、捐赠收入</t>
  </si>
  <si>
    <t>二十二、债务付息</t>
  </si>
  <si>
    <t>二十二、政府住房基金收入</t>
  </si>
  <si>
    <t>二十三、债务发行费用</t>
  </si>
  <si>
    <t>二十三、其他收入</t>
  </si>
  <si>
    <t>二十四、其他支出</t>
  </si>
  <si>
    <t>非税收入小计</t>
  </si>
  <si>
    <t>一般公共预算收入小计</t>
  </si>
  <si>
    <t>一般公共预算支出小计</t>
  </si>
  <si>
    <t>上级补助收入</t>
  </si>
  <si>
    <t>债务还本支出</t>
  </si>
  <si>
    <t xml:space="preserve">  返还性收入</t>
  </si>
  <si>
    <t>上解支出</t>
  </si>
  <si>
    <t xml:space="preserve">  一般性转移支付收入</t>
  </si>
  <si>
    <t xml:space="preserve">  体制上解支出</t>
  </si>
  <si>
    <t xml:space="preserve">  专项转移支付收入</t>
  </si>
  <si>
    <t xml:space="preserve">  专项上解</t>
  </si>
  <si>
    <t>动用预算稳定调节基金</t>
  </si>
  <si>
    <t>调出资金</t>
  </si>
  <si>
    <t>调入资金</t>
  </si>
  <si>
    <t>结转支出</t>
  </si>
  <si>
    <t>债务转贷收入</t>
  </si>
  <si>
    <t>其中：结转上级转移支付支出</t>
  </si>
  <si>
    <t>上年结转</t>
  </si>
  <si>
    <t>上年结余</t>
  </si>
  <si>
    <t>地方公共财政预算收入总计</t>
  </si>
  <si>
    <t>地方公共财政预算支出总计</t>
  </si>
  <si>
    <t xml:space="preserve"> 表二 2024年昆明市五华区政府性基金预算收支预算调整情况表</t>
  </si>
  <si>
    <t>一、国有土地收益基金</t>
  </si>
  <si>
    <t>一、科学技术</t>
  </si>
  <si>
    <t>二、农业土地开发资金</t>
  </si>
  <si>
    <t>二、文化旅游体育与传媒</t>
  </si>
  <si>
    <t>三、国有土地使用权出让</t>
  </si>
  <si>
    <t>三、社会保障和就业</t>
  </si>
  <si>
    <t>四、彩票公益金</t>
  </si>
  <si>
    <t>四、节能环保</t>
  </si>
  <si>
    <t>五、城市基础设施配套费</t>
  </si>
  <si>
    <t>五、城乡社区</t>
  </si>
  <si>
    <t>六、污水处理费</t>
  </si>
  <si>
    <t>六、农林水</t>
  </si>
  <si>
    <t>七、其他收入</t>
  </si>
  <si>
    <t>七、交通运输</t>
  </si>
  <si>
    <t>八、资源勘探工业信息等</t>
  </si>
  <si>
    <t>九、金融</t>
  </si>
  <si>
    <t>十、其他</t>
  </si>
  <si>
    <t>十一、抗疫特别国债支出</t>
  </si>
  <si>
    <t>十二、债务付息</t>
  </si>
  <si>
    <t>政府性基金预算收入小计</t>
  </si>
  <si>
    <t>十三、债务发行费用</t>
  </si>
  <si>
    <t>转移支付收入</t>
  </si>
  <si>
    <t>政府性基金预算支出小计</t>
  </si>
  <si>
    <t>债务还本</t>
  </si>
  <si>
    <t>政府性基金预算收入总计</t>
  </si>
  <si>
    <t>政府性基金预算支出总计</t>
  </si>
  <si>
    <t>表三   2024年昆明市五华区国有资本经营预算收支预算调整情况表</t>
  </si>
  <si>
    <t>收          入</t>
  </si>
  <si>
    <t>支          出</t>
  </si>
  <si>
    <t>项        目</t>
  </si>
  <si>
    <t>一、利润收入</t>
  </si>
  <si>
    <t>一、社会保障和就业</t>
  </si>
  <si>
    <t>二、股利、股息收入</t>
  </si>
  <si>
    <t>二、国有资本经营预算</t>
  </si>
  <si>
    <t>三、产权转让收入</t>
  </si>
  <si>
    <t>三、其他</t>
  </si>
  <si>
    <t>四、清算收入</t>
  </si>
  <si>
    <t>五、其他国有资本经营预算收入</t>
  </si>
  <si>
    <t>本年收入小计</t>
  </si>
  <si>
    <t>本年支出小计</t>
  </si>
  <si>
    <t>上级专项转移支付收入</t>
  </si>
  <si>
    <t>结转下年支出</t>
  </si>
  <si>
    <t>本年收入总计</t>
  </si>
  <si>
    <t>本年支出总计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</si>
</sst>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  <numFmt numFmtId="177" formatCode="#,##0_ "/>
    <numFmt numFmtId="178" formatCode="0_ "/>
    <numFmt numFmtId="179" formatCode="0.00_ "/>
  </numFmts>
  <fonts count="3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6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黑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9"/>
      <name val="宋体"/>
      <charset val="134"/>
    </font>
    <font>
      <sz val="9"/>
      <name val="黑体"/>
      <charset val="134"/>
    </font>
    <font>
      <sz val="8"/>
      <color indexed="8"/>
      <name val="宋体"/>
      <charset val="134"/>
    </font>
    <font>
      <b/>
      <sz val="8"/>
      <name val="黑体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0" borderId="0"/>
    <xf numFmtId="0" fontId="8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Alignment="1"/>
    <xf numFmtId="177" fontId="1" fillId="0" borderId="0" xfId="8" applyNumberFormat="1" applyFont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shrinkToFit="1"/>
    </xf>
    <xf numFmtId="177" fontId="2" fillId="0" borderId="0" xfId="8" applyNumberFormat="1" applyFont="1" applyAlignment="1">
      <alignment horizontal="center" vertical="center" shrinkToFit="1"/>
    </xf>
    <xf numFmtId="177" fontId="2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/>
    <xf numFmtId="177" fontId="3" fillId="0" borderId="0" xfId="8" applyNumberFormat="1" applyFont="1" applyAlignment="1">
      <alignment horizontal="center"/>
    </xf>
    <xf numFmtId="177" fontId="3" fillId="0" borderId="0" xfId="0" applyNumberFormat="1" applyFont="1" applyFill="1" applyAlignment="1">
      <alignment horizontal="center"/>
    </xf>
    <xf numFmtId="177" fontId="4" fillId="0" borderId="0" xfId="8" applyNumberFormat="1" applyFont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7" fontId="5" fillId="0" borderId="2" xfId="8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3" xfId="8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8" applyNumberFormat="1" applyFont="1" applyBorder="1" applyAlignment="1">
      <alignment horizontal="center" vertical="center"/>
    </xf>
    <xf numFmtId="177" fontId="6" fillId="0" borderId="3" xfId="8" applyNumberFormat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shrinkToFit="1"/>
    </xf>
    <xf numFmtId="177" fontId="6" fillId="0" borderId="3" xfId="8" applyNumberFormat="1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77" fontId="4" fillId="0" borderId="3" xfId="8" applyNumberFormat="1" applyFont="1" applyBorder="1" applyAlignment="1">
      <alignment horizontal="center" vertical="center"/>
    </xf>
    <xf numFmtId="0" fontId="4" fillId="0" borderId="3" xfId="0" applyFont="1" applyFill="1" applyBorder="1" applyAlignment="1"/>
    <xf numFmtId="177" fontId="4" fillId="0" borderId="3" xfId="8" applyNumberFormat="1" applyFont="1" applyBorder="1" applyAlignment="1">
      <alignment horizontal="center"/>
    </xf>
    <xf numFmtId="177" fontId="6" fillId="0" borderId="3" xfId="8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7" fontId="8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177" fontId="5" fillId="0" borderId="3" xfId="0" applyNumberFormat="1" applyFont="1" applyFill="1" applyBorder="1" applyAlignment="1">
      <alignment horizontal="center" vertical="center" wrapText="1" shrinkToFit="1"/>
    </xf>
    <xf numFmtId="177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vertical="center" shrinkToFit="1"/>
    </xf>
    <xf numFmtId="177" fontId="6" fillId="2" borderId="3" xfId="42" applyNumberFormat="1" applyFont="1" applyFill="1" applyBorder="1" applyAlignment="1">
      <alignment horizontal="center" vertical="center"/>
    </xf>
    <xf numFmtId="177" fontId="6" fillId="0" borderId="3" xfId="42" applyNumberFormat="1" applyFont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 shrinkToFit="1"/>
    </xf>
    <xf numFmtId="177" fontId="6" fillId="2" borderId="3" xfId="5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shrinkToFit="1"/>
    </xf>
    <xf numFmtId="177" fontId="9" fillId="0" borderId="3" xfId="42" applyNumberFormat="1" applyFont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wrapText="1" shrinkToFit="1"/>
    </xf>
    <xf numFmtId="0" fontId="6" fillId="0" borderId="3" xfId="50" applyFont="1" applyFill="1" applyBorder="1" applyAlignment="1">
      <alignment vertical="center" shrinkToFit="1"/>
    </xf>
    <xf numFmtId="177" fontId="6" fillId="2" borderId="3" xfId="50" applyNumberFormat="1" applyFont="1" applyFill="1" applyBorder="1" applyAlignment="1">
      <alignment horizontal="center" vertical="center" shrinkToFit="1"/>
    </xf>
    <xf numFmtId="177" fontId="9" fillId="0" borderId="3" xfId="51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177" fontId="16" fillId="0" borderId="3" xfId="0" applyNumberFormat="1" applyFont="1" applyFill="1" applyBorder="1" applyAlignment="1">
      <alignment horizontal="center" vertical="center"/>
    </xf>
    <xf numFmtId="179" fontId="6" fillId="0" borderId="3" xfId="51" applyNumberFormat="1" applyFont="1" applyFill="1" applyBorder="1" applyAlignment="1">
      <alignment horizontal="left" vertical="center" wrapText="1"/>
    </xf>
    <xf numFmtId="177" fontId="6" fillId="0" borderId="3" xfId="5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shrinkToFit="1"/>
    </xf>
    <xf numFmtId="176" fontId="1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全市公共财政完成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1年人代会表格(20100104）" xfId="50"/>
    <cellStyle name="常规_财政报告附件1、2、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opLeftCell="A21" workbookViewId="0">
      <selection activeCell="H36" sqref="H31 H33 H36"/>
    </sheetView>
  </sheetViews>
  <sheetFormatPr defaultColWidth="9" defaultRowHeight="14.25" outlineLevelCol="7"/>
  <cols>
    <col min="1" max="1" width="24.625" style="35" customWidth="1"/>
    <col min="2" max="3" width="10.625" style="55" customWidth="1"/>
    <col min="4" max="4" width="10.625" style="56" customWidth="1"/>
    <col min="5" max="5" width="20.3166666666667" style="35" customWidth="1"/>
    <col min="6" max="7" width="10.75" style="41" customWidth="1"/>
    <col min="8" max="8" width="15.0583333333333" style="41" customWidth="1"/>
    <col min="9" max="16384" width="9" style="35"/>
  </cols>
  <sheetData>
    <row r="1" s="35" customFormat="1" spans="1:8">
      <c r="A1" s="40" t="s">
        <v>0</v>
      </c>
      <c r="B1" s="55"/>
      <c r="C1" s="55"/>
      <c r="D1" s="56"/>
      <c r="F1" s="41"/>
      <c r="G1" s="41"/>
      <c r="H1" s="41"/>
    </row>
    <row r="2" s="35" customFormat="1" ht="27" customHeight="1" spans="1:8">
      <c r="A2" s="42" t="s">
        <v>1</v>
      </c>
      <c r="B2" s="42"/>
      <c r="C2" s="42"/>
      <c r="D2" s="57"/>
      <c r="E2" s="42"/>
      <c r="F2" s="58"/>
      <c r="G2" s="58"/>
      <c r="H2" s="58"/>
    </row>
    <row r="3" s="35" customFormat="1" ht="15.75" customHeight="1" spans="1:8">
      <c r="A3" s="59"/>
      <c r="B3" s="60"/>
      <c r="C3" s="60"/>
      <c r="D3" s="61"/>
      <c r="E3" s="59"/>
      <c r="F3" s="62"/>
      <c r="G3" s="62"/>
      <c r="H3" s="63" t="s">
        <v>2</v>
      </c>
    </row>
    <row r="4" s="52" customFormat="1" ht="21.95" customHeight="1" spans="1:8">
      <c r="A4" s="15" t="s">
        <v>3</v>
      </c>
      <c r="B4" s="15"/>
      <c r="C4" s="15"/>
      <c r="D4" s="64"/>
      <c r="E4" s="15" t="s">
        <v>4</v>
      </c>
      <c r="F4" s="16"/>
      <c r="G4" s="16"/>
      <c r="H4" s="16"/>
    </row>
    <row r="5" s="52" customFormat="1" spans="1:8">
      <c r="A5" s="45" t="s">
        <v>5</v>
      </c>
      <c r="B5" s="45" t="s">
        <v>6</v>
      </c>
      <c r="C5" s="45" t="s">
        <v>7</v>
      </c>
      <c r="D5" s="65" t="s">
        <v>8</v>
      </c>
      <c r="E5" s="45" t="s">
        <v>9</v>
      </c>
      <c r="F5" s="46" t="s">
        <v>6</v>
      </c>
      <c r="G5" s="46" t="s">
        <v>7</v>
      </c>
      <c r="H5" s="46" t="s">
        <v>8</v>
      </c>
    </row>
    <row r="6" s="53" customFormat="1" ht="20.1" customHeight="1" spans="1:8">
      <c r="A6" s="66" t="s">
        <v>10</v>
      </c>
      <c r="B6" s="67">
        <v>104948</v>
      </c>
      <c r="C6" s="68">
        <v>94205</v>
      </c>
      <c r="D6" s="68">
        <f t="shared" ref="D6:D41" si="0">C6-B6</f>
        <v>-10743</v>
      </c>
      <c r="E6" s="66" t="s">
        <v>11</v>
      </c>
      <c r="F6" s="69">
        <v>58899</v>
      </c>
      <c r="G6" s="28">
        <v>44012.4</v>
      </c>
      <c r="H6" s="28">
        <f t="shared" ref="H6:H36" si="1">G6-F6</f>
        <v>-14886.6</v>
      </c>
    </row>
    <row r="7" s="38" customFormat="1" ht="20.1" customHeight="1" spans="1:8">
      <c r="A7" s="66" t="s">
        <v>12</v>
      </c>
      <c r="B7" s="67"/>
      <c r="C7" s="68"/>
      <c r="D7" s="68"/>
      <c r="E7" s="66" t="s">
        <v>13</v>
      </c>
      <c r="F7" s="69"/>
      <c r="G7" s="28"/>
      <c r="H7" s="28"/>
    </row>
    <row r="8" s="38" customFormat="1" ht="20.1" customHeight="1" spans="1:8">
      <c r="A8" s="66" t="s">
        <v>14</v>
      </c>
      <c r="B8" s="67">
        <v>15989</v>
      </c>
      <c r="C8" s="68">
        <v>14326</v>
      </c>
      <c r="D8" s="68">
        <f t="shared" si="0"/>
        <v>-1663</v>
      </c>
      <c r="E8" s="66" t="s">
        <v>15</v>
      </c>
      <c r="F8" s="69">
        <v>454</v>
      </c>
      <c r="G8" s="28">
        <v>454</v>
      </c>
      <c r="H8" s="28"/>
    </row>
    <row r="9" s="38" customFormat="1" ht="20.1" customHeight="1" spans="1:8">
      <c r="A9" s="66" t="s">
        <v>16</v>
      </c>
      <c r="B9" s="67">
        <v>11021</v>
      </c>
      <c r="C9" s="68">
        <v>10428</v>
      </c>
      <c r="D9" s="68">
        <f t="shared" si="0"/>
        <v>-593</v>
      </c>
      <c r="E9" s="66" t="s">
        <v>17</v>
      </c>
      <c r="F9" s="69">
        <v>55693</v>
      </c>
      <c r="G9" s="28">
        <v>49809.6</v>
      </c>
      <c r="H9" s="28">
        <f t="shared" si="1"/>
        <v>-5883.4</v>
      </c>
    </row>
    <row r="10" s="38" customFormat="1" ht="20.1" customHeight="1" spans="1:8">
      <c r="A10" s="66" t="s">
        <v>18</v>
      </c>
      <c r="B10" s="67">
        <v>64</v>
      </c>
      <c r="C10" s="68">
        <v>64</v>
      </c>
      <c r="D10" s="68"/>
      <c r="E10" s="66" t="s">
        <v>19</v>
      </c>
      <c r="F10" s="69">
        <v>123539</v>
      </c>
      <c r="G10" s="28">
        <v>112211.2</v>
      </c>
      <c r="H10" s="28">
        <f t="shared" si="1"/>
        <v>-11327.8</v>
      </c>
    </row>
    <row r="11" s="38" customFormat="1" ht="20.1" customHeight="1" spans="1:8">
      <c r="A11" s="66" t="s">
        <v>20</v>
      </c>
      <c r="B11" s="67">
        <v>51210</v>
      </c>
      <c r="C11" s="68">
        <v>46541</v>
      </c>
      <c r="D11" s="68">
        <f t="shared" si="0"/>
        <v>-4669</v>
      </c>
      <c r="E11" s="66" t="s">
        <v>21</v>
      </c>
      <c r="F11" s="69">
        <v>2418</v>
      </c>
      <c r="G11" s="28">
        <v>2084</v>
      </c>
      <c r="H11" s="28">
        <f t="shared" si="1"/>
        <v>-334</v>
      </c>
    </row>
    <row r="12" s="38" customFormat="1" ht="20.1" customHeight="1" spans="1:8">
      <c r="A12" s="66" t="s">
        <v>22</v>
      </c>
      <c r="B12" s="67">
        <v>20711</v>
      </c>
      <c r="C12" s="68">
        <v>20711</v>
      </c>
      <c r="D12" s="68">
        <f t="shared" si="0"/>
        <v>0</v>
      </c>
      <c r="E12" s="66" t="s">
        <v>23</v>
      </c>
      <c r="F12" s="69">
        <v>5858</v>
      </c>
      <c r="G12" s="28">
        <v>4341.6</v>
      </c>
      <c r="H12" s="28">
        <f t="shared" si="1"/>
        <v>-1516.4</v>
      </c>
    </row>
    <row r="13" s="38" customFormat="1" ht="20.1" customHeight="1" spans="1:8">
      <c r="A13" s="66" t="s">
        <v>24</v>
      </c>
      <c r="B13" s="67">
        <v>21221</v>
      </c>
      <c r="C13" s="68">
        <v>15662</v>
      </c>
      <c r="D13" s="68">
        <f t="shared" si="0"/>
        <v>-5559</v>
      </c>
      <c r="E13" s="66" t="s">
        <v>25</v>
      </c>
      <c r="F13" s="69">
        <v>146439</v>
      </c>
      <c r="G13" s="28">
        <v>145428</v>
      </c>
      <c r="H13" s="28">
        <f t="shared" si="1"/>
        <v>-1011</v>
      </c>
    </row>
    <row r="14" s="38" customFormat="1" ht="20.1" customHeight="1" spans="1:8">
      <c r="A14" s="66" t="s">
        <v>26</v>
      </c>
      <c r="B14" s="67">
        <v>6835</v>
      </c>
      <c r="C14" s="68">
        <v>6835</v>
      </c>
      <c r="D14" s="68"/>
      <c r="E14" s="66" t="s">
        <v>27</v>
      </c>
      <c r="F14" s="69">
        <v>44858</v>
      </c>
      <c r="G14" s="28">
        <v>38748.8</v>
      </c>
      <c r="H14" s="28">
        <f t="shared" si="1"/>
        <v>-6109.2</v>
      </c>
    </row>
    <row r="15" s="38" customFormat="1" ht="20.1" customHeight="1" spans="1:8">
      <c r="A15" s="66" t="s">
        <v>28</v>
      </c>
      <c r="B15" s="67">
        <v>78010</v>
      </c>
      <c r="C15" s="68">
        <v>53990</v>
      </c>
      <c r="D15" s="68">
        <f t="shared" si="0"/>
        <v>-24020</v>
      </c>
      <c r="E15" s="66" t="s">
        <v>29</v>
      </c>
      <c r="F15" s="69">
        <v>524</v>
      </c>
      <c r="G15" s="28">
        <v>1298.4</v>
      </c>
      <c r="H15" s="28">
        <f t="shared" si="1"/>
        <v>774.4</v>
      </c>
    </row>
    <row r="16" s="38" customFormat="1" ht="20.1" customHeight="1" spans="1:8">
      <c r="A16" s="66" t="s">
        <v>30</v>
      </c>
      <c r="B16" s="67">
        <v>9125</v>
      </c>
      <c r="C16" s="68">
        <v>9733</v>
      </c>
      <c r="D16" s="68">
        <f t="shared" si="0"/>
        <v>608</v>
      </c>
      <c r="E16" s="66" t="s">
        <v>31</v>
      </c>
      <c r="F16" s="69">
        <v>67182</v>
      </c>
      <c r="G16" s="28">
        <v>55197.2</v>
      </c>
      <c r="H16" s="28">
        <f t="shared" si="1"/>
        <v>-11984.8</v>
      </c>
    </row>
    <row r="17" s="38" customFormat="1" ht="20.1" customHeight="1" spans="1:8">
      <c r="A17" s="66" t="s">
        <v>32</v>
      </c>
      <c r="B17" s="70">
        <v>150</v>
      </c>
      <c r="C17" s="68">
        <v>150</v>
      </c>
      <c r="D17" s="68"/>
      <c r="E17" s="66" t="s">
        <v>33</v>
      </c>
      <c r="F17" s="69">
        <v>12497</v>
      </c>
      <c r="G17" s="28">
        <v>12172.8</v>
      </c>
      <c r="H17" s="28">
        <f t="shared" si="1"/>
        <v>-324.200000000001</v>
      </c>
    </row>
    <row r="18" s="38" customFormat="1" ht="20.1" customHeight="1" spans="1:8">
      <c r="A18" s="66" t="s">
        <v>34</v>
      </c>
      <c r="B18" s="70">
        <v>29883</v>
      </c>
      <c r="C18" s="68">
        <v>23007</v>
      </c>
      <c r="D18" s="68">
        <f t="shared" si="0"/>
        <v>-6876</v>
      </c>
      <c r="E18" s="66" t="s">
        <v>35</v>
      </c>
      <c r="F18" s="69">
        <v>1401</v>
      </c>
      <c r="G18" s="28">
        <v>1585.2</v>
      </c>
      <c r="H18" s="28">
        <f t="shared" si="1"/>
        <v>184.2</v>
      </c>
    </row>
    <row r="19" s="38" customFormat="1" ht="20.1" customHeight="1" spans="1:8">
      <c r="A19" s="66" t="s">
        <v>36</v>
      </c>
      <c r="B19" s="70">
        <v>175</v>
      </c>
      <c r="C19" s="68">
        <v>96</v>
      </c>
      <c r="D19" s="68">
        <f t="shared" si="0"/>
        <v>-79</v>
      </c>
      <c r="E19" s="66" t="s">
        <v>37</v>
      </c>
      <c r="F19" s="69">
        <v>8600</v>
      </c>
      <c r="G19" s="28">
        <v>5586</v>
      </c>
      <c r="H19" s="28">
        <f t="shared" si="1"/>
        <v>-3014</v>
      </c>
    </row>
    <row r="20" s="38" customFormat="1" ht="20.1" customHeight="1" spans="1:8">
      <c r="A20" s="66" t="s">
        <v>38</v>
      </c>
      <c r="B20" s="70">
        <v>30</v>
      </c>
      <c r="C20" s="68">
        <v>260</v>
      </c>
      <c r="D20" s="68">
        <f t="shared" si="0"/>
        <v>230</v>
      </c>
      <c r="E20" s="66" t="s">
        <v>39</v>
      </c>
      <c r="F20" s="69">
        <v>1508</v>
      </c>
      <c r="G20" s="28">
        <v>500</v>
      </c>
      <c r="H20" s="28">
        <f t="shared" si="1"/>
        <v>-1008</v>
      </c>
    </row>
    <row r="21" s="38" customFormat="1" ht="20.1" customHeight="1" spans="1:8">
      <c r="A21" s="71" t="s">
        <v>40</v>
      </c>
      <c r="B21" s="72">
        <f>SUM(B6:B20)</f>
        <v>349372</v>
      </c>
      <c r="C21" s="72">
        <f>SUM(C6:C20)</f>
        <v>296008</v>
      </c>
      <c r="D21" s="72">
        <f t="shared" si="0"/>
        <v>-53364</v>
      </c>
      <c r="E21" s="51" t="s">
        <v>41</v>
      </c>
      <c r="F21" s="73">
        <v>1600</v>
      </c>
      <c r="G21" s="28">
        <v>300</v>
      </c>
      <c r="H21" s="28">
        <f t="shared" si="1"/>
        <v>-1300</v>
      </c>
    </row>
    <row r="22" s="38" customFormat="1" ht="20.1" customHeight="1" spans="1:8">
      <c r="A22" s="74" t="s">
        <v>42</v>
      </c>
      <c r="B22" s="70">
        <v>24300</v>
      </c>
      <c r="C22" s="68">
        <v>19152</v>
      </c>
      <c r="D22" s="68">
        <f t="shared" si="0"/>
        <v>-5148</v>
      </c>
      <c r="E22" s="66" t="s">
        <v>43</v>
      </c>
      <c r="F22" s="69">
        <v>4648</v>
      </c>
      <c r="G22" s="28">
        <v>4806</v>
      </c>
      <c r="H22" s="28">
        <f t="shared" si="1"/>
        <v>158</v>
      </c>
    </row>
    <row r="23" s="38" customFormat="1" ht="20.1" customHeight="1" spans="1:8">
      <c r="A23" s="74" t="s">
        <v>44</v>
      </c>
      <c r="B23" s="70">
        <v>2566</v>
      </c>
      <c r="C23" s="68">
        <v>2186</v>
      </c>
      <c r="D23" s="68">
        <f t="shared" si="0"/>
        <v>-380</v>
      </c>
      <c r="E23" s="66" t="s">
        <v>45</v>
      </c>
      <c r="F23" s="69">
        <v>31660</v>
      </c>
      <c r="G23" s="28">
        <v>30140.4</v>
      </c>
      <c r="H23" s="28">
        <f t="shared" si="1"/>
        <v>-1519.6</v>
      </c>
    </row>
    <row r="24" s="38" customFormat="1" ht="20.1" customHeight="1" spans="1:8">
      <c r="A24" s="66" t="s">
        <v>46</v>
      </c>
      <c r="B24" s="70">
        <v>3680</v>
      </c>
      <c r="C24" s="68">
        <v>3591</v>
      </c>
      <c r="D24" s="68">
        <f t="shared" si="0"/>
        <v>-89</v>
      </c>
      <c r="E24" s="66" t="s">
        <v>47</v>
      </c>
      <c r="F24" s="69">
        <v>2265</v>
      </c>
      <c r="G24" s="28">
        <v>1941.2</v>
      </c>
      <c r="H24" s="28">
        <f t="shared" si="1"/>
        <v>-323.8</v>
      </c>
    </row>
    <row r="25" s="38" customFormat="1" ht="20.1" customHeight="1" spans="1:8">
      <c r="A25" s="66" t="s">
        <v>48</v>
      </c>
      <c r="B25" s="70"/>
      <c r="C25" s="68"/>
      <c r="D25" s="68"/>
      <c r="E25" s="66" t="s">
        <v>49</v>
      </c>
      <c r="F25" s="69">
        <v>5852</v>
      </c>
      <c r="G25" s="28">
        <v>5810.4</v>
      </c>
      <c r="H25" s="28">
        <f t="shared" si="1"/>
        <v>-41.6000000000004</v>
      </c>
    </row>
    <row r="26" s="38" customFormat="1" ht="20.1" customHeight="1" spans="1:8">
      <c r="A26" s="75" t="s">
        <v>50</v>
      </c>
      <c r="B26" s="70">
        <v>2009</v>
      </c>
      <c r="C26" s="68">
        <v>2040</v>
      </c>
      <c r="D26" s="68">
        <f t="shared" si="0"/>
        <v>31</v>
      </c>
      <c r="E26" s="76" t="s">
        <v>51</v>
      </c>
      <c r="F26" s="77">
        <v>5000</v>
      </c>
      <c r="G26" s="28">
        <v>0</v>
      </c>
      <c r="H26" s="28">
        <f t="shared" si="1"/>
        <v>-5000</v>
      </c>
    </row>
    <row r="27" s="38" customFormat="1" ht="20.1" customHeight="1" spans="1:8">
      <c r="A27" s="75" t="s">
        <v>52</v>
      </c>
      <c r="B27" s="70"/>
      <c r="C27" s="68"/>
      <c r="D27" s="68"/>
      <c r="E27" s="66" t="s">
        <v>53</v>
      </c>
      <c r="F27" s="69">
        <v>1460</v>
      </c>
      <c r="G27" s="28">
        <v>1460</v>
      </c>
      <c r="H27" s="28"/>
    </row>
    <row r="28" s="53" customFormat="1" ht="20.1" customHeight="1" spans="1:8">
      <c r="A28" s="75" t="s">
        <v>54</v>
      </c>
      <c r="B28" s="70">
        <v>251</v>
      </c>
      <c r="C28" s="68">
        <v>251</v>
      </c>
      <c r="D28" s="68"/>
      <c r="E28" s="66" t="s">
        <v>55</v>
      </c>
      <c r="F28" s="69">
        <v>30</v>
      </c>
      <c r="G28" s="28"/>
      <c r="H28" s="28">
        <f t="shared" si="1"/>
        <v>-30</v>
      </c>
    </row>
    <row r="29" s="38" customFormat="1" ht="20.1" customHeight="1" spans="1:8">
      <c r="A29" s="66" t="s">
        <v>56</v>
      </c>
      <c r="B29" s="70">
        <v>8205</v>
      </c>
      <c r="C29" s="68">
        <v>1770</v>
      </c>
      <c r="D29" s="68">
        <f t="shared" si="0"/>
        <v>-6435</v>
      </c>
      <c r="E29" s="66" t="s">
        <v>57</v>
      </c>
      <c r="F29" s="69">
        <v>7</v>
      </c>
      <c r="G29" s="28"/>
      <c r="H29" s="28">
        <f t="shared" si="1"/>
        <v>-7</v>
      </c>
    </row>
    <row r="30" s="38" customFormat="1" ht="20.1" customHeight="1" spans="1:8">
      <c r="A30" s="71" t="s">
        <v>58</v>
      </c>
      <c r="B30" s="78">
        <f>SUM(B22:B29)</f>
        <v>41011</v>
      </c>
      <c r="C30" s="78">
        <f>SUM(C22:C29)</f>
        <v>28990</v>
      </c>
      <c r="D30" s="72">
        <f t="shared" si="0"/>
        <v>-12021</v>
      </c>
      <c r="E30" s="66"/>
      <c r="F30" s="28"/>
      <c r="G30" s="28"/>
      <c r="H30" s="28"/>
    </row>
    <row r="31" s="53" customFormat="1" ht="20.1" customHeight="1" spans="1:8">
      <c r="A31" s="79" t="s">
        <v>59</v>
      </c>
      <c r="B31" s="78">
        <f>B21+B30</f>
        <v>390383</v>
      </c>
      <c r="C31" s="78">
        <f>C21+C30</f>
        <v>324998</v>
      </c>
      <c r="D31" s="72">
        <f t="shared" si="0"/>
        <v>-65385</v>
      </c>
      <c r="E31" s="79" t="s">
        <v>60</v>
      </c>
      <c r="F31" s="80">
        <f>SUM(F6:F29)</f>
        <v>582392</v>
      </c>
      <c r="G31" s="80">
        <f>SUM(G6:G29)</f>
        <v>517887.2</v>
      </c>
      <c r="H31" s="80">
        <f t="shared" si="1"/>
        <v>-64504.7999999999</v>
      </c>
    </row>
    <row r="32" s="38" customFormat="1" ht="20.1" customHeight="1" spans="1:8">
      <c r="A32" s="81" t="s">
        <v>61</v>
      </c>
      <c r="B32" s="25">
        <f>B33+B34+B35</f>
        <v>261291</v>
      </c>
      <c r="C32" s="25">
        <f>C33+C34+C35</f>
        <v>270642</v>
      </c>
      <c r="D32" s="25">
        <f t="shared" si="0"/>
        <v>9351</v>
      </c>
      <c r="E32" s="23" t="s">
        <v>62</v>
      </c>
      <c r="F32" s="25"/>
      <c r="G32" s="25"/>
      <c r="H32" s="28"/>
    </row>
    <row r="33" s="38" customFormat="1" ht="20.1" customHeight="1" spans="1:8">
      <c r="A33" s="66" t="s">
        <v>63</v>
      </c>
      <c r="B33" s="25">
        <v>67042</v>
      </c>
      <c r="C33" s="82">
        <v>67042</v>
      </c>
      <c r="D33" s="68"/>
      <c r="E33" s="66" t="s">
        <v>64</v>
      </c>
      <c r="F33" s="25">
        <f>F34+F35</f>
        <v>140921</v>
      </c>
      <c r="G33" s="25">
        <f>G34+G35</f>
        <v>98569</v>
      </c>
      <c r="H33" s="28">
        <f t="shared" si="1"/>
        <v>-42352</v>
      </c>
    </row>
    <row r="34" s="38" customFormat="1" ht="20.1" customHeight="1" spans="1:8">
      <c r="A34" s="66" t="s">
        <v>65</v>
      </c>
      <c r="B34" s="25">
        <v>167417</v>
      </c>
      <c r="C34" s="82">
        <v>130100</v>
      </c>
      <c r="D34" s="68">
        <f t="shared" si="0"/>
        <v>-37317</v>
      </c>
      <c r="E34" s="66" t="s">
        <v>66</v>
      </c>
      <c r="F34" s="25">
        <v>100700</v>
      </c>
      <c r="G34" s="25">
        <v>50036</v>
      </c>
      <c r="H34" s="28">
        <f t="shared" si="1"/>
        <v>-50664</v>
      </c>
    </row>
    <row r="35" s="38" customFormat="1" ht="20.1" customHeight="1" spans="1:8">
      <c r="A35" s="75" t="s">
        <v>67</v>
      </c>
      <c r="B35" s="25">
        <v>26832</v>
      </c>
      <c r="C35" s="82">
        <v>73500</v>
      </c>
      <c r="D35" s="68">
        <f t="shared" si="0"/>
        <v>46668</v>
      </c>
      <c r="E35" s="66" t="s">
        <v>68</v>
      </c>
      <c r="F35" s="25">
        <v>40221</v>
      </c>
      <c r="G35" s="25">
        <v>48533</v>
      </c>
      <c r="H35" s="28">
        <f t="shared" si="1"/>
        <v>8312</v>
      </c>
    </row>
    <row r="36" s="54" customFormat="1" ht="20.1" customHeight="1" spans="1:8">
      <c r="A36" s="75" t="s">
        <v>69</v>
      </c>
      <c r="B36" s="25">
        <v>12740</v>
      </c>
      <c r="C36" s="25">
        <v>1436</v>
      </c>
      <c r="D36" s="68">
        <f t="shared" si="0"/>
        <v>-11304</v>
      </c>
      <c r="E36" s="83" t="s">
        <v>70</v>
      </c>
      <c r="F36" s="25">
        <v>3861</v>
      </c>
      <c r="G36" s="25"/>
      <c r="H36" s="28">
        <f t="shared" si="1"/>
        <v>-3861</v>
      </c>
    </row>
    <row r="37" s="54" customFormat="1" ht="20.1" customHeight="1" spans="1:8">
      <c r="A37" s="66" t="s">
        <v>71</v>
      </c>
      <c r="B37" s="84">
        <v>68660</v>
      </c>
      <c r="C37" s="84">
        <v>25280</v>
      </c>
      <c r="D37" s="68">
        <f t="shared" si="0"/>
        <v>-43380</v>
      </c>
      <c r="E37" s="85" t="s">
        <v>72</v>
      </c>
      <c r="F37" s="73">
        <v>26505</v>
      </c>
      <c r="G37" s="73">
        <v>26505</v>
      </c>
      <c r="H37" s="28"/>
    </row>
    <row r="38" s="38" customFormat="1" ht="20.1" customHeight="1" spans="1:8">
      <c r="A38" s="66" t="s">
        <v>73</v>
      </c>
      <c r="B38" s="25"/>
      <c r="C38" s="25"/>
      <c r="D38" s="68"/>
      <c r="E38" s="85" t="s">
        <v>74</v>
      </c>
      <c r="F38" s="73">
        <v>26505</v>
      </c>
      <c r="G38" s="73">
        <v>26505</v>
      </c>
      <c r="H38" s="28"/>
    </row>
    <row r="39" s="38" customFormat="1" ht="20.1" customHeight="1" spans="1:8">
      <c r="A39" s="66" t="s">
        <v>75</v>
      </c>
      <c r="B39" s="25">
        <v>20605</v>
      </c>
      <c r="C39" s="25">
        <v>20605</v>
      </c>
      <c r="D39" s="68"/>
      <c r="E39" s="83"/>
      <c r="F39" s="25"/>
      <c r="G39" s="25"/>
      <c r="H39" s="28"/>
    </row>
    <row r="40" s="38" customFormat="1" ht="20.1" customHeight="1" spans="1:8">
      <c r="A40" s="66" t="s">
        <v>76</v>
      </c>
      <c r="B40" s="25"/>
      <c r="C40" s="25"/>
      <c r="D40" s="68"/>
      <c r="E40" s="83"/>
      <c r="F40" s="25"/>
      <c r="G40" s="25"/>
      <c r="H40" s="28"/>
    </row>
    <row r="41" s="38" customFormat="1" ht="20.1" customHeight="1" spans="1:8">
      <c r="A41" s="50" t="s">
        <v>77</v>
      </c>
      <c r="B41" s="25">
        <f>B31+B32+B36+B37+B39</f>
        <v>753679</v>
      </c>
      <c r="C41" s="25">
        <f>C31+C32+C36+C37+C39+C38</f>
        <v>642961</v>
      </c>
      <c r="D41" s="68">
        <f t="shared" si="0"/>
        <v>-110718</v>
      </c>
      <c r="E41" s="50" t="s">
        <v>78</v>
      </c>
      <c r="F41" s="25">
        <f>F31+F32+F33+F36+F37</f>
        <v>753679</v>
      </c>
      <c r="G41" s="25">
        <f>G31+G32+G33+G36+G37</f>
        <v>642961.2</v>
      </c>
      <c r="H41" s="25">
        <f t="shared" ref="F41:H41" si="2">H31+H32+H33+H36</f>
        <v>-110717.8</v>
      </c>
    </row>
    <row r="42" s="38" customFormat="1" ht="20.1" customHeight="1" spans="1:8">
      <c r="A42" s="35"/>
      <c r="B42" s="55"/>
      <c r="C42" s="55"/>
      <c r="D42" s="56"/>
      <c r="E42" s="35"/>
      <c r="F42" s="41"/>
      <c r="G42" s="41"/>
      <c r="H42" s="41"/>
    </row>
    <row r="43" s="54" customFormat="1" ht="20.1" customHeight="1" spans="1:8">
      <c r="A43" s="35"/>
      <c r="B43" s="86"/>
      <c r="C43" s="87"/>
      <c r="D43" s="56"/>
      <c r="E43" s="35"/>
      <c r="F43" s="41"/>
      <c r="G43" s="41"/>
      <c r="H43" s="41"/>
    </row>
    <row r="44" s="38" customFormat="1" ht="20.1" customHeight="1" spans="1:8">
      <c r="A44" s="35"/>
      <c r="B44" s="86"/>
      <c r="C44" s="87"/>
      <c r="D44" s="56"/>
      <c r="E44" s="35"/>
      <c r="F44" s="41"/>
      <c r="G44" s="41"/>
      <c r="H44" s="41"/>
    </row>
    <row r="45" s="35" customFormat="1" ht="20.1" customHeight="1" spans="2:8">
      <c r="B45" s="55"/>
      <c r="C45" s="55"/>
      <c r="D45" s="56"/>
      <c r="F45" s="41"/>
      <c r="G45" s="41"/>
      <c r="H45" s="41"/>
    </row>
  </sheetData>
  <mergeCells count="3">
    <mergeCell ref="A2:H2"/>
    <mergeCell ref="A4:D4"/>
    <mergeCell ref="E4:H4"/>
  </mergeCells>
  <pageMargins left="0.75" right="0.75" top="1" bottom="0.550694444444444" header="0.5" footer="0.5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11" workbookViewId="0">
      <selection activeCell="G18" sqref="G18:G21"/>
    </sheetView>
  </sheetViews>
  <sheetFormatPr defaultColWidth="9" defaultRowHeight="15.75" outlineLevelCol="7"/>
  <cols>
    <col min="1" max="1" width="19.25" style="1" customWidth="1"/>
    <col min="2" max="4" width="12" style="3" customWidth="1"/>
    <col min="5" max="5" width="17.75" style="1" customWidth="1"/>
    <col min="6" max="6" width="11.5333333333333" style="1" customWidth="1"/>
    <col min="7" max="7" width="10.675" style="41" customWidth="1"/>
    <col min="8" max="8" width="11.725" style="35" customWidth="1"/>
    <col min="9" max="16384" width="9" style="35"/>
  </cols>
  <sheetData>
    <row r="1" s="35" customFormat="1" ht="27" customHeight="1" spans="1:8">
      <c r="A1" s="42" t="s">
        <v>79</v>
      </c>
      <c r="B1" s="42"/>
      <c r="C1" s="42"/>
      <c r="D1" s="42"/>
      <c r="E1" s="42"/>
      <c r="F1" s="42"/>
      <c r="G1" s="42"/>
      <c r="H1" s="42"/>
    </row>
    <row r="2" s="35" customFormat="1" ht="18" customHeight="1" spans="1:8">
      <c r="A2" s="1"/>
      <c r="B2" s="3"/>
      <c r="C2" s="3"/>
      <c r="D2" s="3"/>
      <c r="E2" s="1"/>
      <c r="F2" s="1"/>
      <c r="G2" s="11"/>
      <c r="H2" s="11" t="s">
        <v>2</v>
      </c>
    </row>
    <row r="3" s="35" customFormat="1" ht="22.5" customHeight="1" spans="1:8">
      <c r="A3" s="12" t="s">
        <v>3</v>
      </c>
      <c r="B3" s="43"/>
      <c r="C3" s="43"/>
      <c r="D3" s="44"/>
      <c r="E3" s="15" t="s">
        <v>4</v>
      </c>
      <c r="F3" s="15"/>
      <c r="G3" s="15"/>
      <c r="H3" s="15"/>
    </row>
    <row r="4" s="36" customFormat="1" ht="31.5" customHeight="1" spans="1:8">
      <c r="A4" s="45" t="s">
        <v>5</v>
      </c>
      <c r="B4" s="46" t="s">
        <v>6</v>
      </c>
      <c r="C4" s="46" t="s">
        <v>7</v>
      </c>
      <c r="D4" s="46" t="s">
        <v>8</v>
      </c>
      <c r="E4" s="45" t="s">
        <v>9</v>
      </c>
      <c r="F4" s="46" t="s">
        <v>6</v>
      </c>
      <c r="G4" s="46" t="s">
        <v>7</v>
      </c>
      <c r="H4" s="46" t="s">
        <v>8</v>
      </c>
    </row>
    <row r="5" s="37" customFormat="1" ht="24.95" customHeight="1" spans="1:8">
      <c r="A5" s="23" t="s">
        <v>80</v>
      </c>
      <c r="B5" s="28"/>
      <c r="C5" s="28"/>
      <c r="D5" s="28"/>
      <c r="E5" s="23" t="s">
        <v>81</v>
      </c>
      <c r="F5" s="23"/>
      <c r="G5" s="28"/>
      <c r="H5" s="25"/>
    </row>
    <row r="6" s="38" customFormat="1" ht="24.95" customHeight="1" spans="1:8">
      <c r="A6" s="23" t="s">
        <v>82</v>
      </c>
      <c r="B6" s="47"/>
      <c r="C6" s="47"/>
      <c r="D6" s="28"/>
      <c r="E6" s="23" t="s">
        <v>83</v>
      </c>
      <c r="F6" s="25">
        <v>63</v>
      </c>
      <c r="G6" s="25">
        <v>105</v>
      </c>
      <c r="H6" s="25">
        <f>G6-F6</f>
        <v>42</v>
      </c>
    </row>
    <row r="7" s="38" customFormat="1" ht="24.95" customHeight="1" spans="1:8">
      <c r="A7" s="48" t="s">
        <v>84</v>
      </c>
      <c r="B7" s="47"/>
      <c r="C7" s="47">
        <v>-1121</v>
      </c>
      <c r="D7" s="28">
        <v>-1121</v>
      </c>
      <c r="E7" s="48" t="s">
        <v>85</v>
      </c>
      <c r="F7" s="25"/>
      <c r="G7" s="25">
        <v>3</v>
      </c>
      <c r="H7" s="25">
        <v>3</v>
      </c>
    </row>
    <row r="8" s="38" customFormat="1" ht="24.95" customHeight="1" spans="1:8">
      <c r="A8" s="48" t="s">
        <v>86</v>
      </c>
      <c r="B8" s="47">
        <v>500</v>
      </c>
      <c r="C8" s="47">
        <v>520</v>
      </c>
      <c r="D8" s="28">
        <f>C8-B8</f>
        <v>20</v>
      </c>
      <c r="E8" s="48" t="s">
        <v>87</v>
      </c>
      <c r="F8" s="25"/>
      <c r="G8" s="25"/>
      <c r="H8" s="25"/>
    </row>
    <row r="9" s="38" customFormat="1" ht="24.95" customHeight="1" spans="1:8">
      <c r="A9" s="48" t="s">
        <v>88</v>
      </c>
      <c r="B9" s="47"/>
      <c r="C9" s="47"/>
      <c r="D9" s="28"/>
      <c r="E9" s="48" t="s">
        <v>89</v>
      </c>
      <c r="F9" s="25">
        <v>60</v>
      </c>
      <c r="G9" s="25">
        <v>60</v>
      </c>
      <c r="H9" s="25"/>
    </row>
    <row r="10" s="39" customFormat="1" ht="24.95" customHeight="1" spans="1:8">
      <c r="A10" s="48" t="s">
        <v>90</v>
      </c>
      <c r="B10" s="25"/>
      <c r="C10" s="25"/>
      <c r="D10" s="28"/>
      <c r="E10" s="48" t="s">
        <v>91</v>
      </c>
      <c r="F10" s="25">
        <v>3</v>
      </c>
      <c r="G10" s="25">
        <v>3</v>
      </c>
      <c r="H10" s="25"/>
    </row>
    <row r="11" s="35" customFormat="1" ht="24.95" customHeight="1" spans="1:8">
      <c r="A11" s="48" t="s">
        <v>92</v>
      </c>
      <c r="B11" s="47">
        <v>3287</v>
      </c>
      <c r="C11" s="47">
        <v>6398</v>
      </c>
      <c r="D11" s="28">
        <f>C11-B11</f>
        <v>3111</v>
      </c>
      <c r="E11" s="48" t="s">
        <v>93</v>
      </c>
      <c r="F11" s="25"/>
      <c r="G11" s="25"/>
      <c r="H11" s="25"/>
    </row>
    <row r="12" s="35" customFormat="1" ht="24.95" customHeight="1" spans="1:8">
      <c r="A12" s="48"/>
      <c r="B12" s="47"/>
      <c r="C12" s="47"/>
      <c r="D12" s="28"/>
      <c r="E12" s="48" t="s">
        <v>94</v>
      </c>
      <c r="F12" s="25"/>
      <c r="G12" s="25"/>
      <c r="H12" s="25"/>
    </row>
    <row r="13" s="35" customFormat="1" ht="24.75" customHeight="1" spans="1:8">
      <c r="A13" s="48"/>
      <c r="B13" s="47"/>
      <c r="C13" s="47"/>
      <c r="D13" s="28"/>
      <c r="E13" s="48" t="s">
        <v>95</v>
      </c>
      <c r="F13" s="25"/>
      <c r="G13" s="25"/>
      <c r="H13" s="25"/>
    </row>
    <row r="14" s="35" customFormat="1" ht="24.75" customHeight="1" spans="1:8">
      <c r="A14" s="49"/>
      <c r="B14" s="47"/>
      <c r="C14" s="47"/>
      <c r="D14" s="28"/>
      <c r="E14" s="49" t="s">
        <v>96</v>
      </c>
      <c r="F14" s="25">
        <v>2904</v>
      </c>
      <c r="G14" s="25">
        <v>162863</v>
      </c>
      <c r="H14" s="25">
        <f t="shared" ref="H14:H18" si="0">G14-F14</f>
        <v>159959</v>
      </c>
    </row>
    <row r="15" s="35" customFormat="1" ht="24.75" customHeight="1" spans="1:8">
      <c r="A15" s="49"/>
      <c r="B15" s="47"/>
      <c r="C15" s="47"/>
      <c r="D15" s="28"/>
      <c r="E15" s="49" t="s">
        <v>97</v>
      </c>
      <c r="F15" s="25"/>
      <c r="G15" s="25"/>
      <c r="H15" s="25"/>
    </row>
    <row r="16" s="40" customFormat="1" ht="24.75" customHeight="1" spans="1:8">
      <c r="A16" s="48"/>
      <c r="B16" s="47"/>
      <c r="C16" s="47"/>
      <c r="D16" s="28"/>
      <c r="E16" s="48" t="s">
        <v>98</v>
      </c>
      <c r="F16" s="25">
        <v>7042</v>
      </c>
      <c r="G16" s="25">
        <v>5814</v>
      </c>
      <c r="H16" s="25">
        <f t="shared" si="0"/>
        <v>-1228</v>
      </c>
    </row>
    <row r="17" s="35" customFormat="1" ht="24.75" customHeight="1" spans="1:8">
      <c r="A17" s="50" t="s">
        <v>99</v>
      </c>
      <c r="B17" s="25">
        <f>SUM(B5:B16)</f>
        <v>3787</v>
      </c>
      <c r="C17" s="25">
        <f>SUM(C5:C16)</f>
        <v>5797</v>
      </c>
      <c r="D17" s="28">
        <f t="shared" ref="D17:D20" si="1">C17-B17</f>
        <v>2010</v>
      </c>
      <c r="E17" s="48" t="s">
        <v>100</v>
      </c>
      <c r="F17" s="25">
        <v>106</v>
      </c>
      <c r="G17" s="25">
        <f>165+40</f>
        <v>205</v>
      </c>
      <c r="H17" s="25">
        <f t="shared" si="0"/>
        <v>99</v>
      </c>
    </row>
    <row r="18" s="35" customFormat="1" ht="24.75" customHeight="1" spans="1:8">
      <c r="A18" s="51" t="s">
        <v>101</v>
      </c>
      <c r="B18" s="25">
        <v>1300</v>
      </c>
      <c r="C18" s="25">
        <v>7357</v>
      </c>
      <c r="D18" s="28">
        <f t="shared" si="1"/>
        <v>6057</v>
      </c>
      <c r="E18" s="50" t="s">
        <v>102</v>
      </c>
      <c r="F18" s="25">
        <f>SUM(F5:F17)</f>
        <v>10178</v>
      </c>
      <c r="G18" s="25">
        <f>SUM(G5:G17)</f>
        <v>169053</v>
      </c>
      <c r="H18" s="25">
        <f t="shared" si="0"/>
        <v>158875</v>
      </c>
    </row>
    <row r="19" s="35" customFormat="1" ht="24.75" customHeight="1" spans="1:8">
      <c r="A19" s="51" t="s">
        <v>73</v>
      </c>
      <c r="B19" s="25"/>
      <c r="C19" s="25">
        <v>157200</v>
      </c>
      <c r="D19" s="28">
        <f t="shared" si="1"/>
        <v>157200</v>
      </c>
      <c r="E19" s="48" t="s">
        <v>103</v>
      </c>
      <c r="F19" s="25"/>
      <c r="G19" s="25"/>
      <c r="H19" s="25"/>
    </row>
    <row r="20" s="35" customFormat="1" ht="24.75" customHeight="1" spans="1:8">
      <c r="A20" s="51" t="s">
        <v>71</v>
      </c>
      <c r="B20" s="25">
        <v>3861</v>
      </c>
      <c r="C20" s="25"/>
      <c r="D20" s="28">
        <f t="shared" si="1"/>
        <v>-3861</v>
      </c>
      <c r="E20" s="51" t="s">
        <v>70</v>
      </c>
      <c r="F20" s="25"/>
      <c r="G20" s="25">
        <v>1286</v>
      </c>
      <c r="H20" s="25">
        <v>1286</v>
      </c>
    </row>
    <row r="21" s="35" customFormat="1" ht="24.75" customHeight="1" spans="1:8">
      <c r="A21" s="51" t="s">
        <v>75</v>
      </c>
      <c r="B21" s="25">
        <v>1230</v>
      </c>
      <c r="C21" s="25">
        <v>1230</v>
      </c>
      <c r="D21" s="28"/>
      <c r="E21" s="51" t="s">
        <v>72</v>
      </c>
      <c r="F21" s="25"/>
      <c r="G21" s="25">
        <v>1245</v>
      </c>
      <c r="H21" s="25">
        <v>1245</v>
      </c>
    </row>
    <row r="22" s="35" customFormat="1" ht="24.75" customHeight="1" spans="1:8">
      <c r="A22" s="50" t="s">
        <v>104</v>
      </c>
      <c r="B22" s="25">
        <f>SUM(B17:B21)</f>
        <v>10178</v>
      </c>
      <c r="C22" s="25">
        <f>C21+C20+C19+C18+C17</f>
        <v>171584</v>
      </c>
      <c r="D22" s="28">
        <f>C22-B22</f>
        <v>161406</v>
      </c>
      <c r="E22" s="50" t="s">
        <v>105</v>
      </c>
      <c r="F22" s="25">
        <f>SUM(F18:F21)</f>
        <v>10178</v>
      </c>
      <c r="G22" s="25">
        <f>SUM(G18:G21)</f>
        <v>171584</v>
      </c>
      <c r="H22" s="25">
        <f>G22-F22</f>
        <v>161406</v>
      </c>
    </row>
    <row r="23" s="35" customFormat="1" ht="24.75" customHeight="1" spans="1:7">
      <c r="A23" s="1"/>
      <c r="B23" s="3"/>
      <c r="C23" s="3"/>
      <c r="D23" s="3"/>
      <c r="E23" s="1"/>
      <c r="F23" s="1"/>
      <c r="G23" s="41"/>
    </row>
  </sheetData>
  <mergeCells count="3">
    <mergeCell ref="A1:H1"/>
    <mergeCell ref="A3:D3"/>
    <mergeCell ref="E3:H3"/>
  </mergeCells>
  <pageMargins left="0.75" right="0.75" top="1" bottom="1" header="0.5" footer="0.5"/>
  <pageSetup paperSize="9" scale="8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H14" sqref="H12 H13 H14"/>
    </sheetView>
  </sheetViews>
  <sheetFormatPr defaultColWidth="9" defaultRowHeight="15.75" outlineLevelCol="7"/>
  <cols>
    <col min="1" max="1" width="19.875" style="1" customWidth="1"/>
    <col min="2" max="2" width="9.8" style="2" customWidth="1"/>
    <col min="3" max="3" width="10.0916666666667" style="2" customWidth="1"/>
    <col min="4" max="4" width="9.225" style="3" customWidth="1"/>
    <col min="5" max="5" width="14.4166666666667" style="1" customWidth="1"/>
    <col min="6" max="6" width="11.725" style="3" customWidth="1"/>
    <col min="7" max="7" width="9.9" style="2" customWidth="1"/>
    <col min="8" max="8" width="8.16666666666667" style="3" customWidth="1"/>
    <col min="9" max="16384" width="9" style="1"/>
  </cols>
  <sheetData>
    <row r="1" s="1" customFormat="1" ht="27" customHeight="1" spans="1:8">
      <c r="A1" s="4" t="s">
        <v>106</v>
      </c>
      <c r="B1" s="5"/>
      <c r="C1" s="5"/>
      <c r="D1" s="6"/>
      <c r="E1" s="4"/>
      <c r="F1" s="6"/>
      <c r="G1" s="5"/>
      <c r="H1" s="6"/>
    </row>
    <row r="2" s="1" customFormat="1" spans="1:8">
      <c r="A2" s="7"/>
      <c r="B2" s="8"/>
      <c r="C2" s="8"/>
      <c r="D2" s="9"/>
      <c r="F2" s="3"/>
      <c r="G2" s="10"/>
      <c r="H2" s="11" t="s">
        <v>2</v>
      </c>
    </row>
    <row r="3" s="1" customFormat="1" ht="30" customHeight="1" spans="1:8">
      <c r="A3" s="12" t="s">
        <v>107</v>
      </c>
      <c r="B3" s="13"/>
      <c r="C3" s="13"/>
      <c r="D3" s="14"/>
      <c r="E3" s="15" t="s">
        <v>108</v>
      </c>
      <c r="F3" s="16"/>
      <c r="G3" s="17"/>
      <c r="H3" s="16"/>
    </row>
    <row r="4" s="1" customFormat="1" ht="30" customHeight="1" spans="1:8">
      <c r="A4" s="18" t="s">
        <v>109</v>
      </c>
      <c r="B4" s="19" t="s">
        <v>6</v>
      </c>
      <c r="C4" s="20" t="s">
        <v>7</v>
      </c>
      <c r="D4" s="21" t="s">
        <v>8</v>
      </c>
      <c r="E4" s="15" t="s">
        <v>109</v>
      </c>
      <c r="F4" s="22" t="s">
        <v>6</v>
      </c>
      <c r="G4" s="20" t="s">
        <v>7</v>
      </c>
      <c r="H4" s="21" t="s">
        <v>8</v>
      </c>
    </row>
    <row r="5" s="1" customFormat="1" ht="30" customHeight="1" spans="1:8">
      <c r="A5" s="23" t="s">
        <v>110</v>
      </c>
      <c r="B5" s="24">
        <v>2840</v>
      </c>
      <c r="C5" s="24">
        <v>2840</v>
      </c>
      <c r="D5" s="25"/>
      <c r="E5" s="26" t="s">
        <v>111</v>
      </c>
      <c r="F5" s="27">
        <v>1180</v>
      </c>
      <c r="G5" s="24">
        <v>660</v>
      </c>
      <c r="H5" s="25">
        <f>G5-F5</f>
        <v>-520</v>
      </c>
    </row>
    <row r="6" s="1" customFormat="1" ht="30" customHeight="1" spans="1:8">
      <c r="A6" s="23" t="s">
        <v>112</v>
      </c>
      <c r="B6" s="20">
        <v>2700</v>
      </c>
      <c r="C6" s="24">
        <v>16700</v>
      </c>
      <c r="D6" s="25">
        <f>C6-B6</f>
        <v>14000</v>
      </c>
      <c r="E6" s="26" t="s">
        <v>113</v>
      </c>
      <c r="F6" s="25">
        <v>4546</v>
      </c>
      <c r="G6" s="24">
        <v>3546</v>
      </c>
      <c r="H6" s="25">
        <f>G6-F6</f>
        <v>-1000</v>
      </c>
    </row>
    <row r="7" s="1" customFormat="1" ht="30" customHeight="1" spans="1:8">
      <c r="A7" s="23" t="s">
        <v>114</v>
      </c>
      <c r="B7" s="20"/>
      <c r="C7" s="24"/>
      <c r="D7" s="25"/>
      <c r="E7" s="26" t="s">
        <v>115</v>
      </c>
      <c r="F7" s="27"/>
      <c r="G7" s="24"/>
      <c r="H7" s="25"/>
    </row>
    <row r="8" s="1" customFormat="1" ht="30" customHeight="1" spans="1:8">
      <c r="A8" s="23" t="s">
        <v>116</v>
      </c>
      <c r="B8" s="20"/>
      <c r="C8" s="24"/>
      <c r="D8" s="25"/>
      <c r="E8" s="23"/>
      <c r="F8" s="28"/>
      <c r="G8" s="24"/>
      <c r="H8" s="25"/>
    </row>
    <row r="9" s="1" customFormat="1" ht="30" customHeight="1" spans="1:8">
      <c r="A9" s="23" t="s">
        <v>117</v>
      </c>
      <c r="B9" s="20"/>
      <c r="C9" s="24"/>
      <c r="D9" s="25"/>
      <c r="E9" s="23"/>
      <c r="F9" s="28"/>
      <c r="G9" s="24"/>
      <c r="H9" s="25"/>
    </row>
    <row r="10" s="1" customFormat="1" ht="30" customHeight="1" spans="1:8">
      <c r="A10" s="29"/>
      <c r="B10" s="30"/>
      <c r="C10" s="24"/>
      <c r="D10" s="25"/>
      <c r="E10" s="23"/>
      <c r="F10" s="28"/>
      <c r="G10" s="24"/>
      <c r="H10" s="25"/>
    </row>
    <row r="11" s="1" customFormat="1" ht="30" customHeight="1" spans="1:8">
      <c r="A11" s="31"/>
      <c r="B11" s="32"/>
      <c r="C11" s="33"/>
      <c r="D11" s="25"/>
      <c r="E11" s="23"/>
      <c r="F11" s="28"/>
      <c r="G11" s="24"/>
      <c r="H11" s="25"/>
    </row>
    <row r="12" s="1" customFormat="1" ht="30" customHeight="1" spans="1:8">
      <c r="A12" s="15" t="s">
        <v>118</v>
      </c>
      <c r="B12" s="25">
        <f t="shared" ref="B12:G12" si="0">SUM(B5:B9)</f>
        <v>5540</v>
      </c>
      <c r="C12" s="25">
        <f t="shared" si="0"/>
        <v>19540</v>
      </c>
      <c r="D12" s="25">
        <f t="shared" ref="D12:D15" si="1">C12-B12</f>
        <v>14000</v>
      </c>
      <c r="E12" s="15" t="s">
        <v>119</v>
      </c>
      <c r="F12" s="25">
        <f t="shared" si="0"/>
        <v>5726</v>
      </c>
      <c r="G12" s="24">
        <f t="shared" si="0"/>
        <v>4206</v>
      </c>
      <c r="H12" s="25">
        <f t="shared" ref="H12:H15" si="2">G12-F12</f>
        <v>-1520</v>
      </c>
    </row>
    <row r="13" s="1" customFormat="1" ht="30" customHeight="1" spans="1:8">
      <c r="A13" s="34" t="s">
        <v>120</v>
      </c>
      <c r="B13" s="25">
        <v>520</v>
      </c>
      <c r="C13" s="25">
        <v>520</v>
      </c>
      <c r="D13" s="25"/>
      <c r="E13" s="34" t="s">
        <v>70</v>
      </c>
      <c r="F13" s="25">
        <v>994</v>
      </c>
      <c r="G13" s="24">
        <v>15994</v>
      </c>
      <c r="H13" s="25">
        <f t="shared" si="2"/>
        <v>15000</v>
      </c>
    </row>
    <row r="14" s="1" customFormat="1" ht="30" customHeight="1" spans="1:8">
      <c r="A14" s="34" t="s">
        <v>75</v>
      </c>
      <c r="B14" s="25">
        <v>660</v>
      </c>
      <c r="C14" s="25">
        <v>660</v>
      </c>
      <c r="D14" s="25"/>
      <c r="E14" s="34" t="s">
        <v>121</v>
      </c>
      <c r="F14" s="25"/>
      <c r="G14" s="24">
        <v>520</v>
      </c>
      <c r="H14" s="25">
        <f>G14-F14</f>
        <v>520</v>
      </c>
    </row>
    <row r="15" s="1" customFormat="1" ht="30" customHeight="1" spans="1:8">
      <c r="A15" s="15" t="s">
        <v>122</v>
      </c>
      <c r="B15" s="25">
        <f>SUM(B12:B14)</f>
        <v>6720</v>
      </c>
      <c r="C15" s="25">
        <f>SUM(C12:C14)</f>
        <v>20720</v>
      </c>
      <c r="D15" s="25">
        <f t="shared" si="1"/>
        <v>14000</v>
      </c>
      <c r="E15" s="15" t="s">
        <v>123</v>
      </c>
      <c r="F15" s="25">
        <f>F12+F13</f>
        <v>6720</v>
      </c>
      <c r="G15" s="24">
        <f>G12+G13+G14</f>
        <v>20720</v>
      </c>
      <c r="H15" s="25">
        <f>G15-F15</f>
        <v>14000</v>
      </c>
    </row>
  </sheetData>
  <mergeCells count="3">
    <mergeCell ref="A1:H1"/>
    <mergeCell ref="A3:D3"/>
    <mergeCell ref="E3:H3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五华区2024一般公共预算</vt:lpstr>
      <vt:lpstr>五华区2024基金预算</vt:lpstr>
      <vt:lpstr>五华区2024国有资本经营预算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2024-11-11T07:26:00Z</dcterms:created>
  <dcterms:modified xsi:type="dcterms:W3CDTF">2024-11-27T01:57:59Z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